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이제승\Documents\편성표\홈페이지 일일편성표\"/>
    </mc:Choice>
  </mc:AlternateContent>
  <xr:revisionPtr revIDLastSave="0" documentId="8_{D3AE5452-6CB3-46D9-9378-D85D73E1C1C8}" xr6:coauthVersionLast="47" xr6:coauthVersionMax="47" xr10:uidLastSave="{00000000-0000-0000-0000-000000000000}"/>
  <bookViews>
    <workbookView xWindow="28680" yWindow="-120" windowWidth="29040" windowHeight="15720" activeTab="6" xr2:uid="{5A745C30-7EA8-415F-B460-0020F2707E27}"/>
  </bookViews>
  <sheets>
    <sheet name="월" sheetId="10" r:id="rId1"/>
    <sheet name="화" sheetId="11" r:id="rId2"/>
    <sheet name="수" sheetId="12" r:id="rId3"/>
    <sheet name="목" sheetId="1" r:id="rId4"/>
    <sheet name="금" sheetId="7" r:id="rId5"/>
    <sheet name="토" sheetId="8" r:id="rId6"/>
    <sheet name="일" sheetId="9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21" i="12" l="1"/>
  <c r="AN21" i="12"/>
  <c r="AM21" i="12"/>
  <c r="AL21" i="12"/>
  <c r="AK21" i="12"/>
  <c r="AJ21" i="12"/>
  <c r="AI21" i="12"/>
  <c r="AH21" i="12"/>
  <c r="AG21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21" i="12"/>
  <c r="AO20" i="12"/>
  <c r="AN20" i="12"/>
  <c r="AM20" i="12"/>
  <c r="AL20" i="12"/>
  <c r="AK20" i="12"/>
  <c r="AJ20" i="12"/>
  <c r="AI20" i="12"/>
  <c r="AH20" i="12"/>
  <c r="AG20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20" i="12"/>
  <c r="AO19" i="12"/>
  <c r="AN19" i="12"/>
  <c r="AM19" i="12"/>
  <c r="AL19" i="12"/>
  <c r="AK19" i="12"/>
  <c r="AJ19" i="12"/>
  <c r="AI19" i="12"/>
  <c r="AH19" i="12"/>
  <c r="AG19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19" i="12"/>
  <c r="AO18" i="12"/>
  <c r="AN18" i="12"/>
  <c r="AM18" i="12"/>
  <c r="AL18" i="12"/>
  <c r="AK18" i="12"/>
  <c r="AJ18" i="12"/>
  <c r="AI18" i="12"/>
  <c r="AH18" i="12"/>
  <c r="AG18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18" i="12"/>
  <c r="AO17" i="12"/>
  <c r="AN17" i="12"/>
  <c r="AM17" i="12"/>
  <c r="AL17" i="12"/>
  <c r="AK17" i="12"/>
  <c r="AJ17" i="12"/>
  <c r="AI17" i="12"/>
  <c r="AH17" i="12"/>
  <c r="AG17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17" i="12"/>
  <c r="AO16" i="12"/>
  <c r="AN16" i="12"/>
  <c r="AM16" i="12"/>
  <c r="AL16" i="12"/>
  <c r="AK16" i="12"/>
  <c r="AJ16" i="12"/>
  <c r="AI16" i="12"/>
  <c r="AH16" i="12"/>
  <c r="AG16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16" i="12"/>
  <c r="AO15" i="12"/>
  <c r="AN15" i="12"/>
  <c r="AM15" i="12"/>
  <c r="AL15" i="12"/>
  <c r="AK15" i="12"/>
  <c r="AJ15" i="12"/>
  <c r="AI15" i="12"/>
  <c r="AH15" i="12"/>
  <c r="AG15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15" i="12"/>
  <c r="AO14" i="12"/>
  <c r="AN14" i="12"/>
  <c r="AM14" i="12"/>
  <c r="AL14" i="12"/>
  <c r="AK14" i="12"/>
  <c r="AJ14" i="12"/>
  <c r="AI14" i="12"/>
  <c r="AH14" i="12"/>
  <c r="AG14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14" i="12"/>
  <c r="AO13" i="12"/>
  <c r="AN13" i="12"/>
  <c r="AM13" i="12"/>
  <c r="AL13" i="12"/>
  <c r="AK13" i="12"/>
  <c r="AJ13" i="12"/>
  <c r="AI13" i="12"/>
  <c r="AH13" i="12"/>
  <c r="AG13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13" i="12"/>
  <c r="AO12" i="12"/>
  <c r="AN12" i="12"/>
  <c r="AM12" i="12"/>
  <c r="AL12" i="12"/>
  <c r="AK12" i="12"/>
  <c r="AJ12" i="12"/>
  <c r="AI12" i="12"/>
  <c r="AH12" i="12"/>
  <c r="AG12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12" i="12"/>
  <c r="AO11" i="12"/>
  <c r="AN11" i="12"/>
  <c r="AM11" i="12"/>
  <c r="AL11" i="12"/>
  <c r="AK11" i="12"/>
  <c r="AJ11" i="12"/>
  <c r="AI11" i="12"/>
  <c r="AH11" i="12"/>
  <c r="AG11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11" i="12"/>
  <c r="AO10" i="12"/>
  <c r="AN10" i="12"/>
  <c r="AM10" i="12"/>
  <c r="AL10" i="12"/>
  <c r="AK10" i="12"/>
  <c r="AJ10" i="12"/>
  <c r="AI10" i="12"/>
  <c r="AH10" i="12"/>
  <c r="AG10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10" i="12"/>
  <c r="AO9" i="12"/>
  <c r="AN9" i="12"/>
  <c r="AM9" i="12"/>
  <c r="AL9" i="12"/>
  <c r="AK9" i="12"/>
  <c r="AJ9" i="12"/>
  <c r="AI9" i="12"/>
  <c r="AH9" i="12"/>
  <c r="AG9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9" i="12"/>
  <c r="AO8" i="12"/>
  <c r="AN8" i="12"/>
  <c r="AM8" i="12"/>
  <c r="AL8" i="12"/>
  <c r="AK8" i="12"/>
  <c r="AJ8" i="12"/>
  <c r="AI8" i="12"/>
  <c r="AH8" i="12"/>
  <c r="AG8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8" i="12"/>
  <c r="AO7" i="12"/>
  <c r="AN7" i="12"/>
  <c r="AM7" i="12"/>
  <c r="AL7" i="12"/>
  <c r="AK7" i="12"/>
  <c r="AJ7" i="12"/>
  <c r="AI7" i="12"/>
  <c r="AH7" i="12"/>
  <c r="AG7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7" i="12"/>
  <c r="AO6" i="12"/>
  <c r="AN6" i="12"/>
  <c r="AM6" i="12"/>
  <c r="AL6" i="12"/>
  <c r="AK6" i="12"/>
  <c r="AJ6" i="12"/>
  <c r="AI6" i="12"/>
  <c r="AH6" i="12"/>
  <c r="AG6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6" i="12"/>
  <c r="AO5" i="12"/>
  <c r="AN5" i="12"/>
  <c r="AM5" i="12"/>
  <c r="AL5" i="12"/>
  <c r="AK5" i="12"/>
  <c r="AJ5" i="12"/>
  <c r="AI5" i="12"/>
  <c r="AH5" i="12"/>
  <c r="AG5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5" i="12"/>
  <c r="AO4" i="12"/>
  <c r="AN4" i="12"/>
  <c r="AM4" i="12"/>
  <c r="AL4" i="12"/>
  <c r="AK4" i="12"/>
  <c r="AJ4" i="12"/>
  <c r="AI4" i="12"/>
  <c r="AH4" i="12"/>
  <c r="AG4" i="12"/>
  <c r="AF4" i="12"/>
  <c r="AE4" i="12"/>
  <c r="AD4" i="12"/>
  <c r="AC4" i="12"/>
  <c r="AB4" i="12"/>
  <c r="AA4" i="12"/>
  <c r="Z4" i="12"/>
  <c r="Y4" i="12"/>
  <c r="X4" i="12"/>
  <c r="W4" i="12"/>
  <c r="V4" i="12"/>
  <c r="U4" i="12"/>
  <c r="T4" i="12"/>
  <c r="S4" i="12"/>
  <c r="R4" i="12"/>
  <c r="Q4" i="12"/>
  <c r="P4" i="12"/>
  <c r="O4" i="12"/>
  <c r="N4" i="12"/>
  <c r="M4" i="12"/>
  <c r="L4" i="12"/>
  <c r="K4" i="12"/>
  <c r="J4" i="12"/>
  <c r="I4" i="12"/>
  <c r="H4" i="12"/>
  <c r="G4" i="12"/>
  <c r="F4" i="12"/>
  <c r="E4" i="12"/>
  <c r="D4" i="12"/>
  <c r="C4" i="12"/>
  <c r="B4" i="12"/>
  <c r="A4" i="12"/>
  <c r="AO3" i="12"/>
  <c r="AN3" i="12"/>
  <c r="AM3" i="12"/>
  <c r="AL3" i="12"/>
  <c r="AK3" i="12"/>
  <c r="AJ3" i="12"/>
  <c r="AI3" i="12"/>
  <c r="AH3" i="12"/>
  <c r="AG3" i="12"/>
  <c r="AF3" i="12"/>
  <c r="AE3" i="12"/>
  <c r="AD3" i="12"/>
  <c r="AC3" i="12"/>
  <c r="AB3" i="12"/>
  <c r="AA3" i="12"/>
  <c r="Z3" i="12"/>
  <c r="Y3" i="12"/>
  <c r="X3" i="12"/>
  <c r="W3" i="12"/>
  <c r="V3" i="12"/>
  <c r="U3" i="12"/>
  <c r="T3" i="12"/>
  <c r="S3" i="12"/>
  <c r="R3" i="12"/>
  <c r="Q3" i="12"/>
  <c r="P3" i="12"/>
  <c r="O3" i="12"/>
  <c r="N3" i="12"/>
  <c r="M3" i="12"/>
  <c r="L3" i="12"/>
  <c r="K3" i="12"/>
  <c r="J3" i="12"/>
  <c r="I3" i="12"/>
  <c r="H3" i="12"/>
  <c r="G3" i="12"/>
  <c r="F3" i="12"/>
  <c r="E3" i="12"/>
  <c r="D3" i="12"/>
  <c r="C3" i="12"/>
  <c r="B3" i="12"/>
  <c r="A3" i="12"/>
  <c r="AO2" i="12"/>
  <c r="AN2" i="12"/>
  <c r="AM2" i="12"/>
  <c r="AL2" i="12"/>
  <c r="AK2" i="12"/>
  <c r="AJ2" i="12"/>
  <c r="AI2" i="12"/>
  <c r="AH2" i="12"/>
  <c r="AG2" i="12"/>
  <c r="AF2" i="12"/>
  <c r="AE2" i="12"/>
  <c r="AD2" i="12"/>
  <c r="AC2" i="12"/>
  <c r="AB2" i="12"/>
  <c r="AA2" i="12"/>
  <c r="Z2" i="12"/>
  <c r="Y2" i="12"/>
  <c r="X2" i="12"/>
  <c r="W2" i="12"/>
  <c r="V2" i="12"/>
  <c r="U2" i="12"/>
  <c r="T2" i="12"/>
  <c r="S2" i="12"/>
  <c r="R2" i="12"/>
  <c r="Q2" i="12"/>
  <c r="P2" i="12"/>
  <c r="O2" i="12"/>
  <c r="N2" i="12"/>
  <c r="M2" i="12"/>
  <c r="L2" i="12"/>
  <c r="K2" i="12"/>
  <c r="J2" i="12"/>
  <c r="I2" i="12"/>
  <c r="H2" i="12"/>
  <c r="G2" i="12"/>
  <c r="F2" i="12"/>
  <c r="E2" i="12"/>
  <c r="D2" i="12"/>
  <c r="C2" i="12"/>
  <c r="B2" i="12"/>
  <c r="A2" i="12"/>
  <c r="AO21" i="11"/>
  <c r="AN21" i="11"/>
  <c r="AM21" i="11"/>
  <c r="AL21" i="11"/>
  <c r="AK21" i="11"/>
  <c r="AJ21" i="11"/>
  <c r="AI21" i="11"/>
  <c r="AH21" i="11"/>
  <c r="AG21" i="11"/>
  <c r="AF21" i="11"/>
  <c r="AE21" i="11"/>
  <c r="AD21" i="11"/>
  <c r="AC21" i="11"/>
  <c r="AB21" i="11"/>
  <c r="AA21" i="11"/>
  <c r="Z21" i="11"/>
  <c r="Y21" i="11"/>
  <c r="X21" i="11"/>
  <c r="W21" i="11"/>
  <c r="V21" i="11"/>
  <c r="U21" i="11"/>
  <c r="T21" i="1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B21" i="11"/>
  <c r="A21" i="11"/>
  <c r="AO20" i="11"/>
  <c r="AN20" i="11"/>
  <c r="AM20" i="11"/>
  <c r="AL20" i="11"/>
  <c r="AK20" i="11"/>
  <c r="AJ20" i="11"/>
  <c r="AI20" i="11"/>
  <c r="AH20" i="11"/>
  <c r="AG20" i="11"/>
  <c r="AF20" i="11"/>
  <c r="AE20" i="11"/>
  <c r="AD20" i="11"/>
  <c r="AC20" i="11"/>
  <c r="AB20" i="11"/>
  <c r="AA20" i="11"/>
  <c r="Z20" i="11"/>
  <c r="Y20" i="11"/>
  <c r="X20" i="11"/>
  <c r="W20" i="11"/>
  <c r="V20" i="11"/>
  <c r="U20" i="11"/>
  <c r="T20" i="11"/>
  <c r="S20" i="1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B20" i="11"/>
  <c r="A20" i="11"/>
  <c r="AO19" i="11"/>
  <c r="AN19" i="11"/>
  <c r="AM19" i="11"/>
  <c r="AL19" i="11"/>
  <c r="AK19" i="11"/>
  <c r="AJ19" i="11"/>
  <c r="AI19" i="11"/>
  <c r="AH19" i="11"/>
  <c r="AG19" i="11"/>
  <c r="AF19" i="11"/>
  <c r="AE19" i="11"/>
  <c r="AD19" i="11"/>
  <c r="AC19" i="11"/>
  <c r="AB19" i="11"/>
  <c r="AA19" i="11"/>
  <c r="Z19" i="11"/>
  <c r="Y19" i="11"/>
  <c r="X19" i="11"/>
  <c r="W19" i="11"/>
  <c r="V19" i="11"/>
  <c r="U19" i="11"/>
  <c r="T19" i="11"/>
  <c r="S19" i="1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B19" i="11"/>
  <c r="A19" i="11"/>
  <c r="AO18" i="11"/>
  <c r="AN18" i="11"/>
  <c r="AM18" i="11"/>
  <c r="AL18" i="11"/>
  <c r="AK18" i="11"/>
  <c r="AJ18" i="11"/>
  <c r="AI18" i="11"/>
  <c r="AH18" i="11"/>
  <c r="AG18" i="11"/>
  <c r="AF18" i="11"/>
  <c r="AE18" i="11"/>
  <c r="AD18" i="11"/>
  <c r="AC18" i="11"/>
  <c r="AB18" i="11"/>
  <c r="AA18" i="11"/>
  <c r="Z18" i="11"/>
  <c r="Y18" i="11"/>
  <c r="X18" i="11"/>
  <c r="W18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B18" i="11"/>
  <c r="A18" i="11"/>
  <c r="AO17" i="11"/>
  <c r="AN17" i="11"/>
  <c r="AM17" i="11"/>
  <c r="AL17" i="11"/>
  <c r="AK17" i="11"/>
  <c r="AJ17" i="11"/>
  <c r="AI17" i="11"/>
  <c r="AH17" i="11"/>
  <c r="AG17" i="11"/>
  <c r="AF17" i="11"/>
  <c r="AE17" i="11"/>
  <c r="AD17" i="11"/>
  <c r="AC17" i="11"/>
  <c r="AB17" i="11"/>
  <c r="AA17" i="11"/>
  <c r="Z17" i="11"/>
  <c r="Y17" i="11"/>
  <c r="X17" i="11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B17" i="11"/>
  <c r="A17" i="11"/>
  <c r="AO16" i="11"/>
  <c r="AN16" i="11"/>
  <c r="AM16" i="11"/>
  <c r="AL16" i="11"/>
  <c r="AK16" i="11"/>
  <c r="AJ16" i="11"/>
  <c r="AI16" i="11"/>
  <c r="AH16" i="11"/>
  <c r="AG16" i="11"/>
  <c r="AF16" i="11"/>
  <c r="AE16" i="11"/>
  <c r="AD16" i="11"/>
  <c r="AC16" i="11"/>
  <c r="AB16" i="11"/>
  <c r="AA16" i="11"/>
  <c r="Z16" i="11"/>
  <c r="Y16" i="11"/>
  <c r="X16" i="11"/>
  <c r="W16" i="11"/>
  <c r="V16" i="11"/>
  <c r="U16" i="11"/>
  <c r="T16" i="11"/>
  <c r="S16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B16" i="11"/>
  <c r="A16" i="11"/>
  <c r="AO15" i="11"/>
  <c r="AN15" i="11"/>
  <c r="AM15" i="11"/>
  <c r="AL15" i="11"/>
  <c r="AK15" i="11"/>
  <c r="AJ15" i="11"/>
  <c r="AI15" i="11"/>
  <c r="AH15" i="11"/>
  <c r="AG15" i="11"/>
  <c r="AF15" i="11"/>
  <c r="AE15" i="11"/>
  <c r="AD15" i="11"/>
  <c r="AC15" i="11"/>
  <c r="AB15" i="11"/>
  <c r="AA15" i="11"/>
  <c r="Z15" i="11"/>
  <c r="Y15" i="1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B15" i="11"/>
  <c r="A15" i="11"/>
  <c r="AO14" i="11"/>
  <c r="AN14" i="11"/>
  <c r="AM14" i="11"/>
  <c r="AL14" i="11"/>
  <c r="AK14" i="11"/>
  <c r="AJ14" i="11"/>
  <c r="AI14" i="11"/>
  <c r="AH14" i="11"/>
  <c r="AG14" i="11"/>
  <c r="AF14" i="11"/>
  <c r="AE14" i="11"/>
  <c r="AD14" i="11"/>
  <c r="AC14" i="11"/>
  <c r="AB14" i="11"/>
  <c r="AA14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A14" i="11"/>
  <c r="AO13" i="11"/>
  <c r="AN13" i="11"/>
  <c r="AM13" i="11"/>
  <c r="AL13" i="11"/>
  <c r="AK13" i="11"/>
  <c r="AJ13" i="11"/>
  <c r="AI13" i="11"/>
  <c r="AH13" i="11"/>
  <c r="AG13" i="11"/>
  <c r="AF13" i="11"/>
  <c r="AE13" i="11"/>
  <c r="AD13" i="11"/>
  <c r="AC13" i="11"/>
  <c r="AB13" i="11"/>
  <c r="AA13" i="11"/>
  <c r="Z13" i="11"/>
  <c r="Y13" i="11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A13" i="11"/>
  <c r="AO12" i="11"/>
  <c r="AN12" i="11"/>
  <c r="AM12" i="11"/>
  <c r="AL12" i="11"/>
  <c r="AK12" i="11"/>
  <c r="AJ12" i="11"/>
  <c r="AI12" i="11"/>
  <c r="AH12" i="11"/>
  <c r="AG12" i="11"/>
  <c r="AF12" i="11"/>
  <c r="AE12" i="11"/>
  <c r="AD12" i="11"/>
  <c r="AC12" i="11"/>
  <c r="AB12" i="11"/>
  <c r="AA12" i="11"/>
  <c r="Z12" i="11"/>
  <c r="Y12" i="11"/>
  <c r="X12" i="11"/>
  <c r="W12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A12" i="11"/>
  <c r="AO11" i="11"/>
  <c r="AN11" i="11"/>
  <c r="AM11" i="11"/>
  <c r="AL11" i="11"/>
  <c r="AK11" i="11"/>
  <c r="AJ11" i="11"/>
  <c r="AI11" i="11"/>
  <c r="AH11" i="11"/>
  <c r="AG11" i="11"/>
  <c r="AF11" i="11"/>
  <c r="AE11" i="11"/>
  <c r="AD11" i="11"/>
  <c r="AC11" i="11"/>
  <c r="AB11" i="11"/>
  <c r="AA11" i="11"/>
  <c r="Z11" i="11"/>
  <c r="Y11" i="11"/>
  <c r="X11" i="11"/>
  <c r="W11" i="11"/>
  <c r="V11" i="11"/>
  <c r="U11" i="11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B11" i="11"/>
  <c r="A11" i="11"/>
  <c r="AO10" i="11"/>
  <c r="AN10" i="11"/>
  <c r="AM10" i="11"/>
  <c r="AL10" i="11"/>
  <c r="AK10" i="11"/>
  <c r="AJ10" i="11"/>
  <c r="AI10" i="11"/>
  <c r="AH10" i="11"/>
  <c r="AG10" i="11"/>
  <c r="AF10" i="11"/>
  <c r="AE10" i="11"/>
  <c r="AD10" i="11"/>
  <c r="AC10" i="11"/>
  <c r="AB10" i="11"/>
  <c r="AA10" i="11"/>
  <c r="Z10" i="11"/>
  <c r="Y10" i="11"/>
  <c r="X10" i="11"/>
  <c r="W10" i="11"/>
  <c r="V10" i="11"/>
  <c r="U10" i="11"/>
  <c r="T10" i="11"/>
  <c r="S10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B10" i="11"/>
  <c r="A10" i="11"/>
  <c r="AO9" i="11"/>
  <c r="AN9" i="11"/>
  <c r="AM9" i="11"/>
  <c r="AL9" i="11"/>
  <c r="AK9" i="11"/>
  <c r="AJ9" i="11"/>
  <c r="AI9" i="11"/>
  <c r="AH9" i="11"/>
  <c r="AG9" i="11"/>
  <c r="AF9" i="11"/>
  <c r="AE9" i="11"/>
  <c r="AD9" i="11"/>
  <c r="AC9" i="11"/>
  <c r="AB9" i="11"/>
  <c r="AA9" i="11"/>
  <c r="Z9" i="11"/>
  <c r="Y9" i="11"/>
  <c r="X9" i="11"/>
  <c r="W9" i="11"/>
  <c r="V9" i="11"/>
  <c r="U9" i="11"/>
  <c r="T9" i="11"/>
  <c r="S9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B9" i="11"/>
  <c r="A9" i="11"/>
  <c r="AO8" i="11"/>
  <c r="AN8" i="11"/>
  <c r="AM8" i="11"/>
  <c r="AL8" i="11"/>
  <c r="AK8" i="11"/>
  <c r="AJ8" i="11"/>
  <c r="AI8" i="11"/>
  <c r="AH8" i="11"/>
  <c r="AG8" i="11"/>
  <c r="AF8" i="11"/>
  <c r="AE8" i="11"/>
  <c r="AD8" i="11"/>
  <c r="AC8" i="11"/>
  <c r="AB8" i="11"/>
  <c r="AA8" i="11"/>
  <c r="Z8" i="11"/>
  <c r="Y8" i="11"/>
  <c r="X8" i="11"/>
  <c r="W8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B8" i="11"/>
  <c r="A8" i="11"/>
  <c r="AO7" i="11"/>
  <c r="AN7" i="11"/>
  <c r="AM7" i="11"/>
  <c r="AL7" i="11"/>
  <c r="AK7" i="11"/>
  <c r="AJ7" i="11"/>
  <c r="AI7" i="11"/>
  <c r="AH7" i="11"/>
  <c r="AG7" i="11"/>
  <c r="AF7" i="11"/>
  <c r="AE7" i="11"/>
  <c r="AD7" i="11"/>
  <c r="AC7" i="11"/>
  <c r="AB7" i="11"/>
  <c r="AA7" i="11"/>
  <c r="Z7" i="11"/>
  <c r="Y7" i="11"/>
  <c r="X7" i="11"/>
  <c r="W7" i="11"/>
  <c r="V7" i="11"/>
  <c r="U7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B7" i="11"/>
  <c r="A7" i="11"/>
  <c r="AO6" i="11"/>
  <c r="AN6" i="11"/>
  <c r="AM6" i="11"/>
  <c r="AL6" i="11"/>
  <c r="AK6" i="11"/>
  <c r="AJ6" i="11"/>
  <c r="AI6" i="11"/>
  <c r="AH6" i="11"/>
  <c r="AG6" i="11"/>
  <c r="AF6" i="11"/>
  <c r="AE6" i="11"/>
  <c r="AD6" i="11"/>
  <c r="AC6" i="11"/>
  <c r="AB6" i="11"/>
  <c r="AA6" i="11"/>
  <c r="Z6" i="11"/>
  <c r="Y6" i="11"/>
  <c r="X6" i="11"/>
  <c r="W6" i="11"/>
  <c r="V6" i="11"/>
  <c r="U6" i="11"/>
  <c r="T6" i="11"/>
  <c r="S6" i="11"/>
  <c r="R6" i="11"/>
  <c r="Q6" i="11"/>
  <c r="P6" i="11"/>
  <c r="O6" i="11"/>
  <c r="N6" i="11"/>
  <c r="M6" i="11"/>
  <c r="L6" i="11"/>
  <c r="K6" i="11"/>
  <c r="J6" i="11"/>
  <c r="I6" i="11"/>
  <c r="H6" i="11"/>
  <c r="G6" i="11"/>
  <c r="F6" i="11"/>
  <c r="E6" i="11"/>
  <c r="D6" i="11"/>
  <c r="C6" i="11"/>
  <c r="B6" i="11"/>
  <c r="A6" i="11"/>
  <c r="AO5" i="11"/>
  <c r="AN5" i="11"/>
  <c r="AM5" i="11"/>
  <c r="AL5" i="11"/>
  <c r="AK5" i="11"/>
  <c r="AJ5" i="11"/>
  <c r="AI5" i="11"/>
  <c r="AH5" i="11"/>
  <c r="AG5" i="11"/>
  <c r="AF5" i="11"/>
  <c r="AE5" i="11"/>
  <c r="AD5" i="11"/>
  <c r="AC5" i="11"/>
  <c r="AB5" i="11"/>
  <c r="AA5" i="11"/>
  <c r="Z5" i="11"/>
  <c r="Y5" i="11"/>
  <c r="X5" i="11"/>
  <c r="W5" i="11"/>
  <c r="V5" i="11"/>
  <c r="U5" i="11"/>
  <c r="T5" i="11"/>
  <c r="S5" i="11"/>
  <c r="R5" i="11"/>
  <c r="Q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C5" i="11"/>
  <c r="B5" i="11"/>
  <c r="A5" i="11"/>
  <c r="AO4" i="11"/>
  <c r="AN4" i="11"/>
  <c r="AM4" i="11"/>
  <c r="AL4" i="11"/>
  <c r="AK4" i="11"/>
  <c r="AJ4" i="11"/>
  <c r="AI4" i="11"/>
  <c r="AH4" i="11"/>
  <c r="AG4" i="11"/>
  <c r="AF4" i="11"/>
  <c r="AE4" i="11"/>
  <c r="AD4" i="11"/>
  <c r="AC4" i="11"/>
  <c r="AB4" i="11"/>
  <c r="AA4" i="11"/>
  <c r="Z4" i="11"/>
  <c r="Y4" i="11"/>
  <c r="X4" i="11"/>
  <c r="W4" i="11"/>
  <c r="V4" i="11"/>
  <c r="U4" i="11"/>
  <c r="T4" i="11"/>
  <c r="S4" i="11"/>
  <c r="R4" i="11"/>
  <c r="Q4" i="11"/>
  <c r="P4" i="11"/>
  <c r="O4" i="11"/>
  <c r="N4" i="11"/>
  <c r="M4" i="11"/>
  <c r="L4" i="11"/>
  <c r="K4" i="11"/>
  <c r="J4" i="11"/>
  <c r="I4" i="11"/>
  <c r="H4" i="11"/>
  <c r="G4" i="11"/>
  <c r="F4" i="11"/>
  <c r="E4" i="11"/>
  <c r="D4" i="11"/>
  <c r="C4" i="11"/>
  <c r="B4" i="11"/>
  <c r="A4" i="11"/>
  <c r="AO3" i="11"/>
  <c r="AN3" i="11"/>
  <c r="AM3" i="11"/>
  <c r="AL3" i="11"/>
  <c r="AK3" i="11"/>
  <c r="AJ3" i="11"/>
  <c r="AI3" i="11"/>
  <c r="AH3" i="11"/>
  <c r="AG3" i="11"/>
  <c r="AF3" i="11"/>
  <c r="AE3" i="11"/>
  <c r="AD3" i="11"/>
  <c r="AC3" i="11"/>
  <c r="AB3" i="11"/>
  <c r="AA3" i="11"/>
  <c r="Z3" i="11"/>
  <c r="Y3" i="11"/>
  <c r="X3" i="11"/>
  <c r="W3" i="11"/>
  <c r="V3" i="11"/>
  <c r="U3" i="11"/>
  <c r="T3" i="11"/>
  <c r="S3" i="11"/>
  <c r="R3" i="11"/>
  <c r="Q3" i="11"/>
  <c r="P3" i="11"/>
  <c r="O3" i="11"/>
  <c r="N3" i="11"/>
  <c r="M3" i="11"/>
  <c r="L3" i="11"/>
  <c r="K3" i="11"/>
  <c r="J3" i="11"/>
  <c r="I3" i="11"/>
  <c r="H3" i="11"/>
  <c r="G3" i="11"/>
  <c r="F3" i="11"/>
  <c r="E3" i="11"/>
  <c r="D3" i="11"/>
  <c r="C3" i="11"/>
  <c r="B3" i="11"/>
  <c r="A3" i="11"/>
  <c r="AO2" i="11"/>
  <c r="AN2" i="11"/>
  <c r="AM2" i="11"/>
  <c r="AL2" i="11"/>
  <c r="AK2" i="11"/>
  <c r="AJ2" i="11"/>
  <c r="AI2" i="11"/>
  <c r="AH2" i="11"/>
  <c r="AG2" i="11"/>
  <c r="AF2" i="11"/>
  <c r="AE2" i="11"/>
  <c r="AD2" i="11"/>
  <c r="AC2" i="11"/>
  <c r="AB2" i="11"/>
  <c r="AA2" i="11"/>
  <c r="Z2" i="11"/>
  <c r="Y2" i="11"/>
  <c r="X2" i="11"/>
  <c r="W2" i="11"/>
  <c r="V2" i="11"/>
  <c r="U2" i="11"/>
  <c r="T2" i="11"/>
  <c r="S2" i="11"/>
  <c r="R2" i="11"/>
  <c r="Q2" i="11"/>
  <c r="P2" i="11"/>
  <c r="O2" i="11"/>
  <c r="N2" i="11"/>
  <c r="M2" i="11"/>
  <c r="L2" i="11"/>
  <c r="K2" i="11"/>
  <c r="J2" i="11"/>
  <c r="I2" i="11"/>
  <c r="H2" i="11"/>
  <c r="G2" i="11"/>
  <c r="F2" i="11"/>
  <c r="E2" i="11"/>
  <c r="D2" i="11"/>
  <c r="C2" i="11"/>
  <c r="B2" i="11"/>
  <c r="A2" i="11"/>
  <c r="AO21" i="10"/>
  <c r="AN21" i="10"/>
  <c r="AM21" i="10"/>
  <c r="AL21" i="10"/>
  <c r="AK21" i="10"/>
  <c r="AJ21" i="10"/>
  <c r="AI21" i="10"/>
  <c r="AH21" i="10"/>
  <c r="AG21" i="10"/>
  <c r="AF21" i="10"/>
  <c r="AE21" i="10"/>
  <c r="AD21" i="10"/>
  <c r="AC21" i="10"/>
  <c r="AB21" i="10"/>
  <c r="AA21" i="10"/>
  <c r="Z21" i="10"/>
  <c r="Y21" i="10"/>
  <c r="X21" i="10"/>
  <c r="W21" i="10"/>
  <c r="V21" i="10"/>
  <c r="U21" i="10"/>
  <c r="T21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B21" i="10"/>
  <c r="A21" i="10"/>
  <c r="AO20" i="10"/>
  <c r="AN20" i="10"/>
  <c r="AM20" i="10"/>
  <c r="AL20" i="10"/>
  <c r="AK20" i="10"/>
  <c r="AJ20" i="10"/>
  <c r="AI20" i="10"/>
  <c r="AH20" i="10"/>
  <c r="AG20" i="10"/>
  <c r="AF20" i="10"/>
  <c r="AE20" i="10"/>
  <c r="AD20" i="10"/>
  <c r="AC20" i="10"/>
  <c r="AB20" i="10"/>
  <c r="AA20" i="10"/>
  <c r="Z20" i="10"/>
  <c r="Y20" i="10"/>
  <c r="X20" i="10"/>
  <c r="W20" i="10"/>
  <c r="V20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B20" i="10"/>
  <c r="A20" i="10"/>
  <c r="AO19" i="10"/>
  <c r="AN19" i="10"/>
  <c r="AM19" i="10"/>
  <c r="AL19" i="10"/>
  <c r="AK19" i="10"/>
  <c r="AJ19" i="10"/>
  <c r="AI19" i="10"/>
  <c r="AH19" i="10"/>
  <c r="AG19" i="10"/>
  <c r="AF19" i="10"/>
  <c r="AE19" i="10"/>
  <c r="AD19" i="10"/>
  <c r="AC19" i="10"/>
  <c r="AB19" i="10"/>
  <c r="AA19" i="10"/>
  <c r="Z19" i="10"/>
  <c r="Y19" i="10"/>
  <c r="X19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B19" i="10"/>
  <c r="A19" i="10"/>
  <c r="AO18" i="10"/>
  <c r="AN18" i="10"/>
  <c r="AM18" i="10"/>
  <c r="AL18" i="10"/>
  <c r="AK18" i="10"/>
  <c r="AJ18" i="10"/>
  <c r="AI18" i="10"/>
  <c r="AH18" i="10"/>
  <c r="AG18" i="10"/>
  <c r="AF18" i="10"/>
  <c r="AE18" i="10"/>
  <c r="AD18" i="10"/>
  <c r="AC18" i="10"/>
  <c r="AB18" i="10"/>
  <c r="AA18" i="10"/>
  <c r="Z18" i="10"/>
  <c r="Y18" i="10"/>
  <c r="X18" i="10"/>
  <c r="W18" i="10"/>
  <c r="V18" i="10"/>
  <c r="U18" i="10"/>
  <c r="T18" i="10"/>
  <c r="S18" i="10"/>
  <c r="R18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B18" i="10"/>
  <c r="A18" i="10"/>
  <c r="AO17" i="10"/>
  <c r="AN17" i="10"/>
  <c r="AM17" i="10"/>
  <c r="AL17" i="10"/>
  <c r="AK17" i="10"/>
  <c r="AJ17" i="10"/>
  <c r="AI17" i="10"/>
  <c r="AH17" i="10"/>
  <c r="AG17" i="10"/>
  <c r="AF17" i="10"/>
  <c r="AE17" i="10"/>
  <c r="AD17" i="10"/>
  <c r="AC17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B17" i="10"/>
  <c r="A17" i="10"/>
  <c r="AO16" i="10"/>
  <c r="AN16" i="10"/>
  <c r="AM16" i="10"/>
  <c r="AL16" i="10"/>
  <c r="AK16" i="10"/>
  <c r="AJ16" i="10"/>
  <c r="AI16" i="10"/>
  <c r="AH16" i="10"/>
  <c r="AG16" i="10"/>
  <c r="AF16" i="10"/>
  <c r="AE16" i="10"/>
  <c r="AD16" i="10"/>
  <c r="AC16" i="10"/>
  <c r="AB16" i="10"/>
  <c r="AA16" i="10"/>
  <c r="Z16" i="10"/>
  <c r="Y16" i="10"/>
  <c r="X16" i="10"/>
  <c r="W16" i="10"/>
  <c r="V16" i="10"/>
  <c r="U16" i="10"/>
  <c r="T16" i="10"/>
  <c r="S16" i="10"/>
  <c r="R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B16" i="10"/>
  <c r="A16" i="10"/>
  <c r="AO15" i="10"/>
  <c r="AN15" i="10"/>
  <c r="AM15" i="10"/>
  <c r="AL15" i="10"/>
  <c r="AK15" i="10"/>
  <c r="AJ15" i="10"/>
  <c r="AI15" i="10"/>
  <c r="AH15" i="10"/>
  <c r="AG15" i="10"/>
  <c r="AF15" i="10"/>
  <c r="AE15" i="10"/>
  <c r="AD15" i="10"/>
  <c r="AC15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B15" i="10"/>
  <c r="A15" i="10"/>
  <c r="AO14" i="10"/>
  <c r="AN14" i="10"/>
  <c r="AM14" i="10"/>
  <c r="AL14" i="10"/>
  <c r="AK14" i="10"/>
  <c r="AJ14" i="10"/>
  <c r="AI14" i="10"/>
  <c r="AH14" i="10"/>
  <c r="AG14" i="10"/>
  <c r="AF14" i="10"/>
  <c r="AE14" i="10"/>
  <c r="AD14" i="10"/>
  <c r="AC14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B14" i="10"/>
  <c r="A14" i="10"/>
  <c r="AO13" i="10"/>
  <c r="AN13" i="10"/>
  <c r="AM13" i="10"/>
  <c r="AL13" i="10"/>
  <c r="AK13" i="10"/>
  <c r="AJ13" i="10"/>
  <c r="AI13" i="10"/>
  <c r="AH13" i="10"/>
  <c r="AG13" i="10"/>
  <c r="AF13" i="10"/>
  <c r="AE13" i="10"/>
  <c r="AD13" i="10"/>
  <c r="AC13" i="10"/>
  <c r="AB13" i="10"/>
  <c r="AA13" i="10"/>
  <c r="Z13" i="10"/>
  <c r="Y13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B13" i="10"/>
  <c r="A13" i="10"/>
  <c r="AO12" i="10"/>
  <c r="AN12" i="10"/>
  <c r="AM12" i="10"/>
  <c r="AL12" i="10"/>
  <c r="AK12" i="10"/>
  <c r="AJ12" i="10"/>
  <c r="AI12" i="10"/>
  <c r="AH12" i="10"/>
  <c r="AG12" i="10"/>
  <c r="AF12" i="10"/>
  <c r="AE12" i="10"/>
  <c r="AD12" i="10"/>
  <c r="AC12" i="10"/>
  <c r="AB12" i="10"/>
  <c r="AA12" i="10"/>
  <c r="Z12" i="10"/>
  <c r="Y12" i="10"/>
  <c r="X12" i="10"/>
  <c r="W12" i="10"/>
  <c r="V12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B12" i="10"/>
  <c r="A12" i="10"/>
  <c r="AO11" i="10"/>
  <c r="AN11" i="10"/>
  <c r="AM11" i="10"/>
  <c r="AL11" i="10"/>
  <c r="AK11" i="10"/>
  <c r="AJ11" i="10"/>
  <c r="AI11" i="10"/>
  <c r="AH11" i="10"/>
  <c r="AG11" i="10"/>
  <c r="AF11" i="10"/>
  <c r="AE11" i="10"/>
  <c r="AD11" i="10"/>
  <c r="AC11" i="10"/>
  <c r="AB11" i="10"/>
  <c r="AA11" i="10"/>
  <c r="Z11" i="10"/>
  <c r="Y11" i="10"/>
  <c r="X11" i="10"/>
  <c r="W11" i="10"/>
  <c r="V11" i="10"/>
  <c r="U11" i="10"/>
  <c r="T11" i="10"/>
  <c r="S11" i="10"/>
  <c r="R11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B11" i="10"/>
  <c r="A11" i="10"/>
  <c r="AO10" i="10"/>
  <c r="AN10" i="10"/>
  <c r="AM10" i="10"/>
  <c r="AL10" i="10"/>
  <c r="AK10" i="10"/>
  <c r="AJ10" i="10"/>
  <c r="AI10" i="10"/>
  <c r="AH10" i="10"/>
  <c r="AG10" i="10"/>
  <c r="AF10" i="10"/>
  <c r="AE10" i="10"/>
  <c r="AD10" i="10"/>
  <c r="AC10" i="10"/>
  <c r="AB10" i="10"/>
  <c r="AA10" i="10"/>
  <c r="Z10" i="10"/>
  <c r="Y10" i="10"/>
  <c r="X10" i="10"/>
  <c r="W10" i="10"/>
  <c r="V10" i="10"/>
  <c r="U10" i="10"/>
  <c r="T10" i="10"/>
  <c r="S10" i="10"/>
  <c r="R10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B10" i="10"/>
  <c r="A10" i="10"/>
  <c r="AO9" i="10"/>
  <c r="AN9" i="10"/>
  <c r="AM9" i="10"/>
  <c r="AL9" i="10"/>
  <c r="AK9" i="10"/>
  <c r="AJ9" i="10"/>
  <c r="AI9" i="10"/>
  <c r="AH9" i="10"/>
  <c r="AG9" i="10"/>
  <c r="AF9" i="10"/>
  <c r="AE9" i="10"/>
  <c r="AD9" i="10"/>
  <c r="AC9" i="10"/>
  <c r="AB9" i="10"/>
  <c r="AA9" i="10"/>
  <c r="Z9" i="10"/>
  <c r="Y9" i="10"/>
  <c r="X9" i="10"/>
  <c r="W9" i="10"/>
  <c r="V9" i="10"/>
  <c r="U9" i="10"/>
  <c r="T9" i="10"/>
  <c r="S9" i="10"/>
  <c r="R9" i="10"/>
  <c r="Q9" i="10"/>
  <c r="P9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B9" i="10"/>
  <c r="A9" i="10"/>
  <c r="AO8" i="10"/>
  <c r="AN8" i="10"/>
  <c r="AM8" i="10"/>
  <c r="AL8" i="10"/>
  <c r="AK8" i="10"/>
  <c r="AJ8" i="10"/>
  <c r="AI8" i="10"/>
  <c r="AH8" i="10"/>
  <c r="AG8" i="10"/>
  <c r="AF8" i="10"/>
  <c r="AE8" i="10"/>
  <c r="AD8" i="10"/>
  <c r="AC8" i="10"/>
  <c r="AB8" i="10"/>
  <c r="AA8" i="10"/>
  <c r="Z8" i="10"/>
  <c r="Y8" i="10"/>
  <c r="X8" i="10"/>
  <c r="W8" i="10"/>
  <c r="V8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C8" i="10"/>
  <c r="B8" i="10"/>
  <c r="A8" i="10"/>
  <c r="AO7" i="10"/>
  <c r="AN7" i="10"/>
  <c r="AM7" i="10"/>
  <c r="AL7" i="10"/>
  <c r="AK7" i="10"/>
  <c r="AJ7" i="10"/>
  <c r="AI7" i="10"/>
  <c r="AH7" i="10"/>
  <c r="AG7" i="10"/>
  <c r="AF7" i="10"/>
  <c r="AE7" i="10"/>
  <c r="AD7" i="10"/>
  <c r="AC7" i="10"/>
  <c r="AB7" i="10"/>
  <c r="AA7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B7" i="10"/>
  <c r="A7" i="10"/>
  <c r="AO6" i="10"/>
  <c r="AN6" i="10"/>
  <c r="AM6" i="10"/>
  <c r="AL6" i="10"/>
  <c r="AK6" i="10"/>
  <c r="AJ6" i="10"/>
  <c r="AI6" i="10"/>
  <c r="AH6" i="10"/>
  <c r="AG6" i="10"/>
  <c r="AF6" i="10"/>
  <c r="AE6" i="10"/>
  <c r="AD6" i="10"/>
  <c r="AC6" i="10"/>
  <c r="AB6" i="10"/>
  <c r="AA6" i="10"/>
  <c r="Z6" i="10"/>
  <c r="Y6" i="10"/>
  <c r="X6" i="10"/>
  <c r="W6" i="10"/>
  <c r="V6" i="10"/>
  <c r="U6" i="10"/>
  <c r="T6" i="10"/>
  <c r="S6" i="10"/>
  <c r="R6" i="10"/>
  <c r="Q6" i="10"/>
  <c r="P6" i="10"/>
  <c r="O6" i="10"/>
  <c r="N6" i="10"/>
  <c r="M6" i="10"/>
  <c r="L6" i="10"/>
  <c r="K6" i="10"/>
  <c r="J6" i="10"/>
  <c r="I6" i="10"/>
  <c r="H6" i="10"/>
  <c r="G6" i="10"/>
  <c r="F6" i="10"/>
  <c r="E6" i="10"/>
  <c r="D6" i="10"/>
  <c r="C6" i="10"/>
  <c r="B6" i="10"/>
  <c r="A6" i="10"/>
  <c r="AO5" i="10"/>
  <c r="AN5" i="10"/>
  <c r="AM5" i="10"/>
  <c r="AL5" i="10"/>
  <c r="AK5" i="10"/>
  <c r="AJ5" i="10"/>
  <c r="AI5" i="10"/>
  <c r="AH5" i="10"/>
  <c r="AG5" i="10"/>
  <c r="AF5" i="10"/>
  <c r="AE5" i="10"/>
  <c r="AD5" i="10"/>
  <c r="AC5" i="10"/>
  <c r="AB5" i="10"/>
  <c r="AA5" i="10"/>
  <c r="Z5" i="10"/>
  <c r="Y5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C5" i="10"/>
  <c r="B5" i="10"/>
  <c r="A5" i="10"/>
  <c r="AO4" i="10"/>
  <c r="AN4" i="10"/>
  <c r="AM4" i="10"/>
  <c r="AL4" i="10"/>
  <c r="AK4" i="10"/>
  <c r="AJ4" i="10"/>
  <c r="AI4" i="10"/>
  <c r="AH4" i="10"/>
  <c r="AG4" i="10"/>
  <c r="AF4" i="10"/>
  <c r="AE4" i="10"/>
  <c r="AD4" i="10"/>
  <c r="AC4" i="10"/>
  <c r="AB4" i="10"/>
  <c r="AA4" i="10"/>
  <c r="Z4" i="10"/>
  <c r="Y4" i="10"/>
  <c r="X4" i="10"/>
  <c r="W4" i="10"/>
  <c r="V4" i="10"/>
  <c r="U4" i="10"/>
  <c r="T4" i="10"/>
  <c r="S4" i="10"/>
  <c r="R4" i="10"/>
  <c r="Q4" i="10"/>
  <c r="P4" i="10"/>
  <c r="O4" i="10"/>
  <c r="N4" i="10"/>
  <c r="M4" i="10"/>
  <c r="L4" i="10"/>
  <c r="K4" i="10"/>
  <c r="J4" i="10"/>
  <c r="I4" i="10"/>
  <c r="H4" i="10"/>
  <c r="G4" i="10"/>
  <c r="F4" i="10"/>
  <c r="E4" i="10"/>
  <c r="D4" i="10"/>
  <c r="C4" i="10"/>
  <c r="B4" i="10"/>
  <c r="A4" i="10"/>
  <c r="AO3" i="10"/>
  <c r="AN3" i="10"/>
  <c r="AM3" i="10"/>
  <c r="AL3" i="10"/>
  <c r="AK3" i="10"/>
  <c r="AJ3" i="10"/>
  <c r="AI3" i="10"/>
  <c r="AH3" i="10"/>
  <c r="AG3" i="10"/>
  <c r="AF3" i="10"/>
  <c r="AE3" i="10"/>
  <c r="AD3" i="10"/>
  <c r="AC3" i="10"/>
  <c r="AB3" i="10"/>
  <c r="AA3" i="10"/>
  <c r="Z3" i="10"/>
  <c r="Y3" i="10"/>
  <c r="X3" i="10"/>
  <c r="W3" i="10"/>
  <c r="V3" i="10"/>
  <c r="U3" i="10"/>
  <c r="T3" i="10"/>
  <c r="S3" i="10"/>
  <c r="R3" i="10"/>
  <c r="Q3" i="10"/>
  <c r="P3" i="10"/>
  <c r="O3" i="10"/>
  <c r="N3" i="10"/>
  <c r="M3" i="10"/>
  <c r="L3" i="10"/>
  <c r="K3" i="10"/>
  <c r="J3" i="10"/>
  <c r="I3" i="10"/>
  <c r="H3" i="10"/>
  <c r="G3" i="10"/>
  <c r="F3" i="10"/>
  <c r="E3" i="10"/>
  <c r="D3" i="10"/>
  <c r="C3" i="10"/>
  <c r="B3" i="10"/>
  <c r="A3" i="10"/>
  <c r="AO2" i="10"/>
  <c r="AN2" i="10"/>
  <c r="AM2" i="10"/>
  <c r="AL2" i="10"/>
  <c r="AK2" i="10"/>
  <c r="AJ2" i="10"/>
  <c r="AI2" i="10"/>
  <c r="AH2" i="10"/>
  <c r="AG2" i="10"/>
  <c r="AF2" i="10"/>
  <c r="AE2" i="10"/>
  <c r="AD2" i="10"/>
  <c r="AC2" i="10"/>
  <c r="AB2" i="10"/>
  <c r="AA2" i="10"/>
  <c r="Z2" i="10"/>
  <c r="Y2" i="10"/>
  <c r="X2" i="10"/>
  <c r="W2" i="10"/>
  <c r="V2" i="10"/>
  <c r="U2" i="10"/>
  <c r="T2" i="10"/>
  <c r="S2" i="10"/>
  <c r="R2" i="10"/>
  <c r="Q2" i="10"/>
  <c r="P2" i="10"/>
  <c r="O2" i="10"/>
  <c r="N2" i="10"/>
  <c r="M2" i="10"/>
  <c r="L2" i="10"/>
  <c r="K2" i="10"/>
  <c r="J2" i="10"/>
  <c r="I2" i="10"/>
  <c r="H2" i="10"/>
  <c r="G2" i="10"/>
  <c r="F2" i="10"/>
  <c r="E2" i="10"/>
  <c r="D2" i="10"/>
  <c r="C2" i="10"/>
  <c r="B2" i="10"/>
  <c r="A2" i="10"/>
  <c r="AO21" i="9"/>
  <c r="AN21" i="9"/>
  <c r="AM21" i="9"/>
  <c r="AL21" i="9"/>
  <c r="AK21" i="9"/>
  <c r="AJ21" i="9"/>
  <c r="AI21" i="9"/>
  <c r="AH21" i="9"/>
  <c r="AG21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21" i="9"/>
  <c r="AO20" i="9"/>
  <c r="AN20" i="9"/>
  <c r="AM20" i="9"/>
  <c r="AL20" i="9"/>
  <c r="AK20" i="9"/>
  <c r="AJ20" i="9"/>
  <c r="AI20" i="9"/>
  <c r="AH20" i="9"/>
  <c r="AG20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20" i="9"/>
  <c r="AO19" i="9"/>
  <c r="AN19" i="9"/>
  <c r="AM19" i="9"/>
  <c r="AL19" i="9"/>
  <c r="AK19" i="9"/>
  <c r="AJ19" i="9"/>
  <c r="AI19" i="9"/>
  <c r="AH19" i="9"/>
  <c r="AG19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19" i="9"/>
  <c r="AO18" i="9"/>
  <c r="AN18" i="9"/>
  <c r="AM18" i="9"/>
  <c r="AL18" i="9"/>
  <c r="AK18" i="9"/>
  <c r="AJ18" i="9"/>
  <c r="AI18" i="9"/>
  <c r="AH18" i="9"/>
  <c r="AG18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18" i="9"/>
  <c r="AO17" i="9"/>
  <c r="AN17" i="9"/>
  <c r="AM17" i="9"/>
  <c r="AL17" i="9"/>
  <c r="AK17" i="9"/>
  <c r="AJ17" i="9"/>
  <c r="AI17" i="9"/>
  <c r="AH17" i="9"/>
  <c r="AG17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17" i="9"/>
  <c r="AO16" i="9"/>
  <c r="AN16" i="9"/>
  <c r="AM16" i="9"/>
  <c r="AL16" i="9"/>
  <c r="AK16" i="9"/>
  <c r="AJ16" i="9"/>
  <c r="AI16" i="9"/>
  <c r="AH16" i="9"/>
  <c r="AG16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16" i="9"/>
  <c r="AO15" i="9"/>
  <c r="AN15" i="9"/>
  <c r="AM15" i="9"/>
  <c r="AL15" i="9"/>
  <c r="AK15" i="9"/>
  <c r="AJ15" i="9"/>
  <c r="AI15" i="9"/>
  <c r="AH15" i="9"/>
  <c r="AG15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15" i="9"/>
  <c r="AO14" i="9"/>
  <c r="AN14" i="9"/>
  <c r="AM14" i="9"/>
  <c r="AL14" i="9"/>
  <c r="AK14" i="9"/>
  <c r="AJ14" i="9"/>
  <c r="AI14" i="9"/>
  <c r="AH14" i="9"/>
  <c r="AG14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14" i="9"/>
  <c r="AO13" i="9"/>
  <c r="AN13" i="9"/>
  <c r="AM13" i="9"/>
  <c r="AL13" i="9"/>
  <c r="AK13" i="9"/>
  <c r="AJ13" i="9"/>
  <c r="AI13" i="9"/>
  <c r="AH13" i="9"/>
  <c r="AG13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13" i="9"/>
  <c r="AO12" i="9"/>
  <c r="AN12" i="9"/>
  <c r="AM12" i="9"/>
  <c r="AL12" i="9"/>
  <c r="AK12" i="9"/>
  <c r="AJ12" i="9"/>
  <c r="AI12" i="9"/>
  <c r="AH12" i="9"/>
  <c r="AG12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12" i="9"/>
  <c r="AO11" i="9"/>
  <c r="AN11" i="9"/>
  <c r="AM11" i="9"/>
  <c r="AL11" i="9"/>
  <c r="AK11" i="9"/>
  <c r="AJ11" i="9"/>
  <c r="AI11" i="9"/>
  <c r="AH11" i="9"/>
  <c r="AG11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11" i="9"/>
  <c r="AO10" i="9"/>
  <c r="AN10" i="9"/>
  <c r="AM10" i="9"/>
  <c r="AL10" i="9"/>
  <c r="AK10" i="9"/>
  <c r="AJ10" i="9"/>
  <c r="AI10" i="9"/>
  <c r="AH10" i="9"/>
  <c r="AG10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10" i="9"/>
  <c r="AO9" i="9"/>
  <c r="AN9" i="9"/>
  <c r="AM9" i="9"/>
  <c r="AL9" i="9"/>
  <c r="AK9" i="9"/>
  <c r="AJ9" i="9"/>
  <c r="AI9" i="9"/>
  <c r="AH9" i="9"/>
  <c r="AG9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9" i="9"/>
  <c r="AO8" i="9"/>
  <c r="AN8" i="9"/>
  <c r="AM8" i="9"/>
  <c r="AL8" i="9"/>
  <c r="AK8" i="9"/>
  <c r="AJ8" i="9"/>
  <c r="AI8" i="9"/>
  <c r="AH8" i="9"/>
  <c r="AG8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8" i="9"/>
  <c r="AO7" i="9"/>
  <c r="AN7" i="9"/>
  <c r="AM7" i="9"/>
  <c r="AL7" i="9"/>
  <c r="AK7" i="9"/>
  <c r="AJ7" i="9"/>
  <c r="AI7" i="9"/>
  <c r="AH7" i="9"/>
  <c r="AG7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7" i="9"/>
  <c r="AO6" i="9"/>
  <c r="AN6" i="9"/>
  <c r="AM6" i="9"/>
  <c r="AL6" i="9"/>
  <c r="AK6" i="9"/>
  <c r="AJ6" i="9"/>
  <c r="AI6" i="9"/>
  <c r="AH6" i="9"/>
  <c r="AG6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6" i="9"/>
  <c r="AO5" i="9"/>
  <c r="AN5" i="9"/>
  <c r="AM5" i="9"/>
  <c r="AL5" i="9"/>
  <c r="AK5" i="9"/>
  <c r="AJ5" i="9"/>
  <c r="AI5" i="9"/>
  <c r="AH5" i="9"/>
  <c r="AG5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5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H4" i="9"/>
  <c r="G4" i="9"/>
  <c r="F4" i="9"/>
  <c r="E4" i="9"/>
  <c r="D4" i="9"/>
  <c r="C4" i="9"/>
  <c r="B4" i="9"/>
  <c r="A4" i="9"/>
  <c r="AO3" i="9"/>
  <c r="AN3" i="9"/>
  <c r="AM3" i="9"/>
  <c r="AL3" i="9"/>
  <c r="AK3" i="9"/>
  <c r="AJ3" i="9"/>
  <c r="AI3" i="9"/>
  <c r="AH3" i="9"/>
  <c r="AG3" i="9"/>
  <c r="AF3" i="9"/>
  <c r="AE3" i="9"/>
  <c r="AD3" i="9"/>
  <c r="AC3" i="9"/>
  <c r="AB3" i="9"/>
  <c r="AA3" i="9"/>
  <c r="Z3" i="9"/>
  <c r="Y3" i="9"/>
  <c r="X3" i="9"/>
  <c r="W3" i="9"/>
  <c r="V3" i="9"/>
  <c r="U3" i="9"/>
  <c r="T3" i="9"/>
  <c r="S3" i="9"/>
  <c r="R3" i="9"/>
  <c r="Q3" i="9"/>
  <c r="P3" i="9"/>
  <c r="O3" i="9"/>
  <c r="N3" i="9"/>
  <c r="M3" i="9"/>
  <c r="L3" i="9"/>
  <c r="K3" i="9"/>
  <c r="J3" i="9"/>
  <c r="I3" i="9"/>
  <c r="H3" i="9"/>
  <c r="G3" i="9"/>
  <c r="F3" i="9"/>
  <c r="E3" i="9"/>
  <c r="D3" i="9"/>
  <c r="C3" i="9"/>
  <c r="B3" i="9"/>
  <c r="A3" i="9"/>
  <c r="AO2" i="9"/>
  <c r="AN2" i="9"/>
  <c r="AM2" i="9"/>
  <c r="AL2" i="9"/>
  <c r="AK2" i="9"/>
  <c r="AJ2" i="9"/>
  <c r="AI2" i="9"/>
  <c r="AH2" i="9"/>
  <c r="AG2" i="9"/>
  <c r="AF2" i="9"/>
  <c r="AE2" i="9"/>
  <c r="AD2" i="9"/>
  <c r="AC2" i="9"/>
  <c r="AB2" i="9"/>
  <c r="AA2" i="9"/>
  <c r="Z2" i="9"/>
  <c r="Y2" i="9"/>
  <c r="X2" i="9"/>
  <c r="W2" i="9"/>
  <c r="V2" i="9"/>
  <c r="U2" i="9"/>
  <c r="T2" i="9"/>
  <c r="S2" i="9"/>
  <c r="R2" i="9"/>
  <c r="Q2" i="9"/>
  <c r="P2" i="9"/>
  <c r="O2" i="9"/>
  <c r="N2" i="9"/>
  <c r="M2" i="9"/>
  <c r="L2" i="9"/>
  <c r="K2" i="9"/>
  <c r="J2" i="9"/>
  <c r="I2" i="9"/>
  <c r="H2" i="9"/>
  <c r="G2" i="9"/>
  <c r="F2" i="9"/>
  <c r="E2" i="9"/>
  <c r="D2" i="9"/>
  <c r="C2" i="9"/>
  <c r="B2" i="9"/>
  <c r="A2" i="9"/>
  <c r="AO21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21" i="8"/>
  <c r="AO20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20" i="8"/>
  <c r="AO19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19" i="8"/>
  <c r="AO18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18" i="8"/>
  <c r="AO17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17" i="8"/>
  <c r="AO16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16" i="8"/>
  <c r="AO15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15" i="8"/>
  <c r="AO14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14" i="8"/>
  <c r="AO13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13" i="8"/>
  <c r="AO12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12" i="8"/>
  <c r="AO11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11" i="8"/>
  <c r="AO10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10" i="8"/>
  <c r="AO9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9" i="8"/>
  <c r="AO8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8" i="8"/>
  <c r="AO7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7" i="8"/>
  <c r="AO6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6" i="8"/>
  <c r="AO5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5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4" i="8"/>
  <c r="AO3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3" i="8"/>
  <c r="AO2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A2" i="8"/>
  <c r="AO21" i="7"/>
  <c r="AN21" i="7"/>
  <c r="AM21" i="7"/>
  <c r="AL21" i="7"/>
  <c r="AK21" i="7"/>
  <c r="AJ21" i="7"/>
  <c r="AI21" i="7"/>
  <c r="AH21" i="7"/>
  <c r="AG21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21" i="7"/>
  <c r="AO20" i="7"/>
  <c r="AN20" i="7"/>
  <c r="AM20" i="7"/>
  <c r="AL20" i="7"/>
  <c r="AK20" i="7"/>
  <c r="AJ20" i="7"/>
  <c r="AI20" i="7"/>
  <c r="AH20" i="7"/>
  <c r="AG20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20" i="7"/>
  <c r="AO19" i="7"/>
  <c r="AN19" i="7"/>
  <c r="AM19" i="7"/>
  <c r="AL19" i="7"/>
  <c r="AK19" i="7"/>
  <c r="AJ19" i="7"/>
  <c r="AI19" i="7"/>
  <c r="AH19" i="7"/>
  <c r="AG19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19" i="7"/>
  <c r="AO18" i="7"/>
  <c r="AN18" i="7"/>
  <c r="AM18" i="7"/>
  <c r="AL18" i="7"/>
  <c r="AK18" i="7"/>
  <c r="AJ18" i="7"/>
  <c r="AI18" i="7"/>
  <c r="AH18" i="7"/>
  <c r="AG18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18" i="7"/>
  <c r="AO17" i="7"/>
  <c r="AN17" i="7"/>
  <c r="AM17" i="7"/>
  <c r="AL17" i="7"/>
  <c r="AK17" i="7"/>
  <c r="AJ17" i="7"/>
  <c r="AI17" i="7"/>
  <c r="AH17" i="7"/>
  <c r="AG17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17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16" i="7"/>
  <c r="AO15" i="7"/>
  <c r="AN15" i="7"/>
  <c r="AM15" i="7"/>
  <c r="AL15" i="7"/>
  <c r="AK15" i="7"/>
  <c r="AJ15" i="7"/>
  <c r="AI15" i="7"/>
  <c r="AH15" i="7"/>
  <c r="AG15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15" i="7"/>
  <c r="AO14" i="7"/>
  <c r="AN14" i="7"/>
  <c r="AM14" i="7"/>
  <c r="AL14" i="7"/>
  <c r="AK14" i="7"/>
  <c r="AJ14" i="7"/>
  <c r="AI14" i="7"/>
  <c r="AH14" i="7"/>
  <c r="AG14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14" i="7"/>
  <c r="AO13" i="7"/>
  <c r="AN13" i="7"/>
  <c r="AM13" i="7"/>
  <c r="AL13" i="7"/>
  <c r="AK13" i="7"/>
  <c r="AJ13" i="7"/>
  <c r="AI13" i="7"/>
  <c r="AH13" i="7"/>
  <c r="AG13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13" i="7"/>
  <c r="AO12" i="7"/>
  <c r="AN12" i="7"/>
  <c r="AM12" i="7"/>
  <c r="AL12" i="7"/>
  <c r="AK12" i="7"/>
  <c r="AJ12" i="7"/>
  <c r="AI12" i="7"/>
  <c r="AH12" i="7"/>
  <c r="AG12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12" i="7"/>
  <c r="AO11" i="7"/>
  <c r="AN11" i="7"/>
  <c r="AM11" i="7"/>
  <c r="AL11" i="7"/>
  <c r="AK11" i="7"/>
  <c r="AJ11" i="7"/>
  <c r="AI11" i="7"/>
  <c r="AH11" i="7"/>
  <c r="AG11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11" i="7"/>
  <c r="AO10" i="7"/>
  <c r="AN10" i="7"/>
  <c r="AM10" i="7"/>
  <c r="AL10" i="7"/>
  <c r="AK10" i="7"/>
  <c r="AJ10" i="7"/>
  <c r="AI10" i="7"/>
  <c r="AH10" i="7"/>
  <c r="AG10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10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9" i="7"/>
  <c r="AO8" i="7"/>
  <c r="AN8" i="7"/>
  <c r="AM8" i="7"/>
  <c r="AL8" i="7"/>
  <c r="AK8" i="7"/>
  <c r="AJ8" i="7"/>
  <c r="AI8" i="7"/>
  <c r="AH8" i="7"/>
  <c r="AG8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8" i="7"/>
  <c r="AO7" i="7"/>
  <c r="AN7" i="7"/>
  <c r="AM7" i="7"/>
  <c r="AL7" i="7"/>
  <c r="AK7" i="7"/>
  <c r="AJ7" i="7"/>
  <c r="AI7" i="7"/>
  <c r="AH7" i="7"/>
  <c r="AG7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7" i="7"/>
  <c r="AO6" i="7"/>
  <c r="AN6" i="7"/>
  <c r="AM6" i="7"/>
  <c r="AL6" i="7"/>
  <c r="AK6" i="7"/>
  <c r="AJ6" i="7"/>
  <c r="AI6" i="7"/>
  <c r="AH6" i="7"/>
  <c r="AG6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6" i="7"/>
  <c r="AO5" i="7"/>
  <c r="AN5" i="7"/>
  <c r="AM5" i="7"/>
  <c r="AL5" i="7"/>
  <c r="AK5" i="7"/>
  <c r="AJ5" i="7"/>
  <c r="AI5" i="7"/>
  <c r="AH5" i="7"/>
  <c r="AG5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5" i="7"/>
  <c r="AO4" i="7"/>
  <c r="AN4" i="7"/>
  <c r="AM4" i="7"/>
  <c r="AL4" i="7"/>
  <c r="AK4" i="7"/>
  <c r="AJ4" i="7"/>
  <c r="AI4" i="7"/>
  <c r="AH4" i="7"/>
  <c r="AG4" i="7"/>
  <c r="AF4" i="7"/>
  <c r="AE4" i="7"/>
  <c r="AD4" i="7"/>
  <c r="AC4" i="7"/>
  <c r="AB4" i="7"/>
  <c r="AA4" i="7"/>
  <c r="Z4" i="7"/>
  <c r="Y4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  <c r="I4" i="7"/>
  <c r="H4" i="7"/>
  <c r="G4" i="7"/>
  <c r="F4" i="7"/>
  <c r="E4" i="7"/>
  <c r="D4" i="7"/>
  <c r="C4" i="7"/>
  <c r="B4" i="7"/>
  <c r="A4" i="7"/>
  <c r="AO3" i="7"/>
  <c r="AN3" i="7"/>
  <c r="AM3" i="7"/>
  <c r="AL3" i="7"/>
  <c r="AK3" i="7"/>
  <c r="AJ3" i="7"/>
  <c r="AI3" i="7"/>
  <c r="AH3" i="7"/>
  <c r="AG3" i="7"/>
  <c r="AF3" i="7"/>
  <c r="AE3" i="7"/>
  <c r="AD3" i="7"/>
  <c r="AC3" i="7"/>
  <c r="AB3" i="7"/>
  <c r="AA3" i="7"/>
  <c r="Z3" i="7"/>
  <c r="Y3" i="7"/>
  <c r="X3" i="7"/>
  <c r="W3" i="7"/>
  <c r="V3" i="7"/>
  <c r="U3" i="7"/>
  <c r="T3" i="7"/>
  <c r="S3" i="7"/>
  <c r="R3" i="7"/>
  <c r="Q3" i="7"/>
  <c r="P3" i="7"/>
  <c r="O3" i="7"/>
  <c r="N3" i="7"/>
  <c r="M3" i="7"/>
  <c r="L3" i="7"/>
  <c r="K3" i="7"/>
  <c r="J3" i="7"/>
  <c r="I3" i="7"/>
  <c r="H3" i="7"/>
  <c r="G3" i="7"/>
  <c r="F3" i="7"/>
  <c r="E3" i="7"/>
  <c r="D3" i="7"/>
  <c r="C3" i="7"/>
  <c r="B3" i="7"/>
  <c r="A3" i="7"/>
  <c r="AO2" i="7"/>
  <c r="AN2" i="7"/>
  <c r="AM2" i="7"/>
  <c r="AL2" i="7"/>
  <c r="AK2" i="7"/>
  <c r="AJ2" i="7"/>
  <c r="AI2" i="7"/>
  <c r="AH2" i="7"/>
  <c r="AG2" i="7"/>
  <c r="AF2" i="7"/>
  <c r="AE2" i="7"/>
  <c r="AD2" i="7"/>
  <c r="AC2" i="7"/>
  <c r="AB2" i="7"/>
  <c r="AA2" i="7"/>
  <c r="Z2" i="7"/>
  <c r="Y2" i="7"/>
  <c r="X2" i="7"/>
  <c r="W2" i="7"/>
  <c r="V2" i="7"/>
  <c r="U2" i="7"/>
  <c r="T2" i="7"/>
  <c r="S2" i="7"/>
  <c r="R2" i="7"/>
  <c r="Q2" i="7"/>
  <c r="P2" i="7"/>
  <c r="O2" i="7"/>
  <c r="N2" i="7"/>
  <c r="M2" i="7"/>
  <c r="L2" i="7"/>
  <c r="K2" i="7"/>
  <c r="J2" i="7"/>
  <c r="I2" i="7"/>
  <c r="H2" i="7"/>
  <c r="G2" i="7"/>
  <c r="F2" i="7"/>
  <c r="E2" i="7"/>
  <c r="D2" i="7"/>
  <c r="C2" i="7"/>
  <c r="B2" i="7"/>
  <c r="A2" i="7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A4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  <c r="A3" i="1"/>
  <c r="AO2" i="1"/>
  <c r="AN2" i="1"/>
  <c r="AM2" i="1"/>
  <c r="AL2" i="1"/>
  <c r="AK2" i="1"/>
  <c r="AJ2" i="1"/>
  <c r="AI2" i="1"/>
  <c r="AH2" i="1"/>
  <c r="AG2" i="1"/>
  <c r="AF2" i="1"/>
  <c r="AE2" i="1"/>
  <c r="AD2" i="1"/>
  <c r="AC2" i="1"/>
  <c r="AB2" i="1"/>
  <c r="AA2" i="1"/>
  <c r="Z2" i="1"/>
  <c r="Y2" i="1"/>
  <c r="X2" i="1"/>
  <c r="W2" i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<sst xmlns="http://schemas.openxmlformats.org/spreadsheetml/2006/main" count="287" uniqueCount="41">
  <si>
    <t>방송일</t>
  </si>
  <si>
    <t>방송시각</t>
  </si>
  <si>
    <t>종료시각</t>
  </si>
  <si>
    <t>길이</t>
  </si>
  <si>
    <t>편성길이(소재)</t>
  </si>
  <si>
    <t>프로그램코드</t>
  </si>
  <si>
    <t>프로그램 제목</t>
  </si>
  <si>
    <t>부제</t>
  </si>
  <si>
    <t>화수</t>
  </si>
  <si>
    <t>초방구분</t>
  </si>
  <si>
    <t>방송구분</t>
  </si>
  <si>
    <t>화질</t>
  </si>
  <si>
    <t>자막</t>
  </si>
  <si>
    <t>해설</t>
  </si>
  <si>
    <t>수화</t>
  </si>
  <si>
    <t>심의등급</t>
  </si>
  <si>
    <t>편성길이</t>
  </si>
  <si>
    <t>부</t>
  </si>
  <si>
    <t>주제</t>
  </si>
  <si>
    <t>언어</t>
  </si>
  <si>
    <t>모방</t>
  </si>
  <si>
    <t>폭력</t>
  </si>
  <si>
    <t>선정</t>
  </si>
  <si>
    <t>시급</t>
  </si>
  <si>
    <t>편성구분</t>
  </si>
  <si>
    <t>송출구분</t>
  </si>
  <si>
    <t>추가정보</t>
  </si>
  <si>
    <t>편성그룹</t>
  </si>
  <si>
    <t>Audio</t>
  </si>
  <si>
    <t>밴드코드</t>
  </si>
  <si>
    <t>밴드명칭</t>
  </si>
  <si>
    <t>편성시각</t>
  </si>
  <si>
    <t>표시색상</t>
  </si>
  <si>
    <t>회차표시</t>
  </si>
  <si>
    <t>부제표시</t>
  </si>
  <si>
    <t>표시시각</t>
  </si>
  <si>
    <t>입력구분</t>
  </si>
  <si>
    <t>편성소재</t>
  </si>
  <si>
    <t>소재유무</t>
  </si>
  <si>
    <t>소재개수</t>
  </si>
  <si>
    <t>소재길이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</si>
</sst>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20" fontId="0" fillId="0" borderId="0" xfId="0" applyNumberForma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51060;&#51228;&#49849;\Documents\&#54200;&#49457;&#54364;\&#54856;&#54168;&#51060;&#51648;%20&#51068;&#51068;&#54200;&#49457;&#54364;\BIS&#50896;&#48376;\(BIS)_iHQ%20drama%20&#54200;&#49457;&#54364;.xlsx" TargetMode="External"/><Relationship Id="rId1" Type="http://schemas.openxmlformats.org/officeDocument/2006/relationships/externalLinkPath" Target="BIS&#50896;&#48376;/(BIS)_iHQ%20drama%20&#54200;&#49457;&#5436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화"/>
      <sheetName val="수"/>
      <sheetName val="목"/>
      <sheetName val="금"/>
      <sheetName val="토"/>
      <sheetName val="일"/>
    </sheetNames>
    <sheetDataSet>
      <sheetData sheetId="0">
        <row r="1">
          <cell r="A1" t="str">
            <v>방송일</v>
          </cell>
          <cell r="B1" t="str">
            <v>방송시각</v>
          </cell>
          <cell r="C1" t="str">
            <v>종료시각</v>
          </cell>
          <cell r="D1" t="str">
            <v>길이</v>
          </cell>
          <cell r="E1" t="str">
            <v>프로그램코드</v>
          </cell>
          <cell r="F1" t="str">
            <v>프로그램 제목</v>
          </cell>
          <cell r="G1" t="str">
            <v>부</v>
          </cell>
          <cell r="H1" t="str">
            <v>화수</v>
          </cell>
          <cell r="I1" t="str">
            <v>부제</v>
          </cell>
          <cell r="J1" t="str">
            <v>초방구분</v>
          </cell>
          <cell r="K1" t="str">
            <v>방송구분</v>
          </cell>
          <cell r="L1" t="str">
            <v>자막</v>
          </cell>
          <cell r="M1" t="str">
            <v>해설</v>
          </cell>
          <cell r="N1" t="str">
            <v>수화</v>
          </cell>
          <cell r="O1" t="str">
            <v>심의등급</v>
          </cell>
          <cell r="P1" t="str">
            <v>주제</v>
          </cell>
          <cell r="Q1" t="str">
            <v>언어</v>
          </cell>
          <cell r="R1" t="str">
            <v>모방</v>
          </cell>
          <cell r="S1" t="str">
            <v>폭력</v>
          </cell>
          <cell r="T1" t="str">
            <v>선정</v>
          </cell>
          <cell r="U1" t="str">
            <v>화질</v>
          </cell>
          <cell r="V1" t="str">
            <v>편성길이</v>
          </cell>
          <cell r="W1" t="str">
            <v>시급</v>
          </cell>
          <cell r="X1" t="str">
            <v>편성구분</v>
          </cell>
          <cell r="Y1" t="str">
            <v>송출구분</v>
          </cell>
          <cell r="Z1" t="str">
            <v>추가정보</v>
          </cell>
          <cell r="AA1" t="str">
            <v>편성그룹</v>
          </cell>
          <cell r="AB1" t="str">
            <v>Audio</v>
          </cell>
          <cell r="AC1" t="str">
            <v>밴드코드</v>
          </cell>
          <cell r="AD1" t="str">
            <v>밴드명칭</v>
          </cell>
          <cell r="AE1" t="str">
            <v>편성시각</v>
          </cell>
          <cell r="AF1" t="str">
            <v>표시색상</v>
          </cell>
          <cell r="AG1" t="str">
            <v>회차표시</v>
          </cell>
          <cell r="AH1" t="str">
            <v>부제표시</v>
          </cell>
          <cell r="AI1" t="str">
            <v>표시시각</v>
          </cell>
          <cell r="AJ1" t="str">
            <v>입력구분</v>
          </cell>
          <cell r="AK1" t="str">
            <v>편성소재</v>
          </cell>
          <cell r="AL1" t="str">
            <v>소재유무</v>
          </cell>
          <cell r="AM1" t="str">
            <v>소재개수</v>
          </cell>
          <cell r="AN1" t="str">
            <v>소재길이</v>
          </cell>
          <cell r="AO1" t="str">
            <v>편성길이(소재)</v>
          </cell>
        </row>
        <row r="2">
          <cell r="A2" t="str">
            <v>2023.08.08</v>
          </cell>
          <cell r="B2">
            <v>8.3333333333333329E-2</v>
          </cell>
          <cell r="C2">
            <v>0.11805555555555557</v>
          </cell>
          <cell r="D2">
            <v>50</v>
          </cell>
          <cell r="E2" t="str">
            <v>C20-A001</v>
          </cell>
          <cell r="F2" t="str">
            <v>오늘부터 운동뚱</v>
          </cell>
          <cell r="H2">
            <v>9</v>
          </cell>
          <cell r="I2" t="str">
            <v>9회</v>
          </cell>
          <cell r="J2" t="str">
            <v>순환</v>
          </cell>
          <cell r="K2" t="str">
            <v>재방</v>
          </cell>
          <cell r="L2" t="str">
            <v>N</v>
          </cell>
          <cell r="M2" t="str">
            <v>N</v>
          </cell>
          <cell r="N2" t="str">
            <v>N</v>
          </cell>
          <cell r="O2" t="str">
            <v>15 세</v>
          </cell>
          <cell r="P2" t="str">
            <v>Y</v>
          </cell>
          <cell r="Q2" t="str">
            <v>Y</v>
          </cell>
          <cell r="R2" t="str">
            <v>N</v>
          </cell>
          <cell r="S2" t="str">
            <v>N</v>
          </cell>
          <cell r="T2" t="str">
            <v>N</v>
          </cell>
          <cell r="U2" t="str">
            <v>HD</v>
          </cell>
          <cell r="V2">
            <v>50</v>
          </cell>
          <cell r="W2" t="str">
            <v>SA</v>
          </cell>
          <cell r="X2" t="str">
            <v>정규</v>
          </cell>
          <cell r="Y2" t="str">
            <v>자료</v>
          </cell>
          <cell r="Z2" t="str">
            <v>필라테스</v>
          </cell>
          <cell r="AA2" t="str">
            <v>그룹1</v>
          </cell>
          <cell r="AB2" t="str">
            <v>STEREO</v>
          </cell>
          <cell r="AE2">
            <v>8.3333333333333329E-2</v>
          </cell>
          <cell r="AF2" t="str">
            <v>None</v>
          </cell>
          <cell r="AG2" t="str">
            <v>Y</v>
          </cell>
          <cell r="AI2">
            <v>8.3333333333333329E-2</v>
          </cell>
          <cell r="AJ2">
            <v>1</v>
          </cell>
          <cell r="AK2" t="str">
            <v>N/A</v>
          </cell>
          <cell r="AL2" t="str">
            <v>Y</v>
          </cell>
          <cell r="AM2">
            <v>3</v>
          </cell>
          <cell r="AN2" t="str">
            <v>00:44:43:24</v>
          </cell>
          <cell r="AO2">
            <v>54</v>
          </cell>
        </row>
        <row r="3">
          <cell r="A3" t="str">
            <v>2023.08.08</v>
          </cell>
          <cell r="B3">
            <v>0.11805555555555557</v>
          </cell>
          <cell r="C3">
            <v>0.15972222222222224</v>
          </cell>
          <cell r="D3">
            <v>60</v>
          </cell>
          <cell r="E3" t="str">
            <v>C21-A006</v>
          </cell>
          <cell r="F3" t="str">
            <v>스파이시 걸스</v>
          </cell>
          <cell r="H3">
            <v>5</v>
          </cell>
          <cell r="I3" t="str">
            <v>5회(자막)</v>
          </cell>
          <cell r="J3" t="str">
            <v>순환</v>
          </cell>
          <cell r="K3" t="str">
            <v>재방</v>
          </cell>
          <cell r="L3" t="str">
            <v>Y</v>
          </cell>
          <cell r="M3" t="str">
            <v>N</v>
          </cell>
          <cell r="N3" t="str">
            <v>N</v>
          </cell>
          <cell r="O3" t="str">
            <v>15 세</v>
          </cell>
          <cell r="P3" t="str">
            <v>Y</v>
          </cell>
          <cell r="Q3" t="str">
            <v>Y</v>
          </cell>
          <cell r="R3" t="str">
            <v>Y</v>
          </cell>
          <cell r="S3" t="str">
            <v>N</v>
          </cell>
          <cell r="T3" t="str">
            <v>N</v>
          </cell>
          <cell r="U3" t="str">
            <v>HD</v>
          </cell>
          <cell r="V3">
            <v>60</v>
          </cell>
          <cell r="W3" t="str">
            <v>SA</v>
          </cell>
          <cell r="X3" t="str">
            <v>정규</v>
          </cell>
          <cell r="Y3" t="str">
            <v>자료</v>
          </cell>
          <cell r="AA3" t="str">
            <v>그룹1</v>
          </cell>
          <cell r="AB3" t="str">
            <v>STEREO</v>
          </cell>
          <cell r="AE3">
            <v>0.11805555555555557</v>
          </cell>
          <cell r="AF3" t="str">
            <v>None</v>
          </cell>
          <cell r="AG3" t="str">
            <v>Y</v>
          </cell>
          <cell r="AI3">
            <v>0.11805555555555557</v>
          </cell>
          <cell r="AJ3">
            <v>1</v>
          </cell>
          <cell r="AL3" t="str">
            <v>Y</v>
          </cell>
          <cell r="AM3">
            <v>2</v>
          </cell>
          <cell r="AN3" t="str">
            <v>00:46:28:10</v>
          </cell>
          <cell r="AO3">
            <v>56</v>
          </cell>
        </row>
        <row r="4">
          <cell r="A4" t="str">
            <v>2023.08.08</v>
          </cell>
          <cell r="B4">
            <v>0.15972222222222224</v>
          </cell>
          <cell r="C4">
            <v>0.20833333333333334</v>
          </cell>
          <cell r="D4">
            <v>70</v>
          </cell>
          <cell r="E4" t="str">
            <v>C15-A001</v>
          </cell>
          <cell r="F4" t="str">
            <v>맛있는 녀석들</v>
          </cell>
          <cell r="H4">
            <v>20</v>
          </cell>
          <cell r="I4" t="str">
            <v>20회(일반)(자,수,해)</v>
          </cell>
          <cell r="J4" t="str">
            <v>순환</v>
          </cell>
          <cell r="K4" t="str">
            <v>재방</v>
          </cell>
          <cell r="L4" t="str">
            <v>Y</v>
          </cell>
          <cell r="M4" t="str">
            <v>Y</v>
          </cell>
          <cell r="N4" t="str">
            <v>Y</v>
          </cell>
          <cell r="O4" t="str">
            <v>15 세</v>
          </cell>
          <cell r="P4" t="str">
            <v>N</v>
          </cell>
          <cell r="Q4" t="str">
            <v>Y</v>
          </cell>
          <cell r="R4" t="str">
            <v>Y</v>
          </cell>
          <cell r="S4" t="str">
            <v>N</v>
          </cell>
          <cell r="T4" t="str">
            <v>N</v>
          </cell>
          <cell r="U4" t="str">
            <v>HD</v>
          </cell>
          <cell r="V4">
            <v>70</v>
          </cell>
          <cell r="W4" t="str">
            <v>A</v>
          </cell>
          <cell r="X4" t="str">
            <v>정규</v>
          </cell>
          <cell r="Z4" t="str">
            <v>청국장/탕수육</v>
          </cell>
          <cell r="AA4" t="str">
            <v>그룹1</v>
          </cell>
          <cell r="AB4" t="str">
            <v>STEREO</v>
          </cell>
          <cell r="AE4">
            <v>0.15972222222222224</v>
          </cell>
          <cell r="AF4" t="str">
            <v>None</v>
          </cell>
          <cell r="AG4" t="str">
            <v>Y</v>
          </cell>
          <cell r="AH4" t="str">
            <v>N</v>
          </cell>
          <cell r="AI4">
            <v>0.15972222222222224</v>
          </cell>
          <cell r="AJ4">
            <v>1</v>
          </cell>
          <cell r="AL4" t="str">
            <v>Y</v>
          </cell>
          <cell r="AM4">
            <v>3</v>
          </cell>
          <cell r="AN4" t="str">
            <v>00:55:27:10</v>
          </cell>
          <cell r="AO4">
            <v>67</v>
          </cell>
        </row>
        <row r="5">
          <cell r="A5" t="str">
            <v>2023.08.08</v>
          </cell>
          <cell r="B5">
            <v>0.20833333333333334</v>
          </cell>
          <cell r="C5">
            <v>0.27083333333333331</v>
          </cell>
          <cell r="D5">
            <v>90</v>
          </cell>
          <cell r="E5" t="str">
            <v>C21-A004</v>
          </cell>
          <cell r="F5" t="str">
            <v>리더의 연애</v>
          </cell>
          <cell r="H5">
            <v>7</v>
          </cell>
          <cell r="I5" t="str">
            <v>7회(자막)(자,수,해)</v>
          </cell>
          <cell r="J5" t="str">
            <v>순환</v>
          </cell>
          <cell r="K5" t="str">
            <v>재방</v>
          </cell>
          <cell r="L5" t="str">
            <v>Y</v>
          </cell>
          <cell r="M5" t="str">
            <v>Y</v>
          </cell>
          <cell r="N5" t="str">
            <v>Y</v>
          </cell>
          <cell r="O5" t="str">
            <v>15 세</v>
          </cell>
          <cell r="P5" t="str">
            <v>Y</v>
          </cell>
          <cell r="Q5" t="str">
            <v>Y</v>
          </cell>
          <cell r="R5" t="str">
            <v>Y</v>
          </cell>
          <cell r="S5" t="str">
            <v>N</v>
          </cell>
          <cell r="T5" t="str">
            <v>N</v>
          </cell>
          <cell r="U5" t="str">
            <v>HD</v>
          </cell>
          <cell r="V5">
            <v>90</v>
          </cell>
          <cell r="W5" t="str">
            <v>B</v>
          </cell>
          <cell r="X5" t="str">
            <v>정규</v>
          </cell>
          <cell r="AA5" t="str">
            <v>그룹1</v>
          </cell>
          <cell r="AB5" t="str">
            <v>STEREO</v>
          </cell>
          <cell r="AE5">
            <v>0.20833333333333334</v>
          </cell>
          <cell r="AF5" t="str">
            <v>None</v>
          </cell>
          <cell r="AG5" t="str">
            <v>Y</v>
          </cell>
          <cell r="AI5">
            <v>0.20833333333333334</v>
          </cell>
          <cell r="AJ5">
            <v>1</v>
          </cell>
          <cell r="AL5" t="str">
            <v>Y</v>
          </cell>
          <cell r="AM5">
            <v>3</v>
          </cell>
          <cell r="AN5" t="str">
            <v>01:13:36:19</v>
          </cell>
          <cell r="AO5">
            <v>88</v>
          </cell>
        </row>
        <row r="6">
          <cell r="A6" t="str">
            <v>2023.08.08</v>
          </cell>
          <cell r="B6">
            <v>0.27083333333333331</v>
          </cell>
          <cell r="C6">
            <v>0.3263888888888889</v>
          </cell>
          <cell r="D6">
            <v>80</v>
          </cell>
          <cell r="E6" t="str">
            <v>C21-A010</v>
          </cell>
          <cell r="F6" t="str">
            <v>돈쭐내러 왔습니다</v>
          </cell>
          <cell r="H6">
            <v>10</v>
          </cell>
          <cell r="I6" t="str">
            <v>10회(자막)</v>
          </cell>
          <cell r="J6" t="str">
            <v>순환</v>
          </cell>
          <cell r="K6" t="str">
            <v>재방</v>
          </cell>
          <cell r="L6" t="str">
            <v>Y</v>
          </cell>
          <cell r="M6" t="str">
            <v>N</v>
          </cell>
          <cell r="N6" t="str">
            <v>N</v>
          </cell>
          <cell r="O6" t="str">
            <v>15 세</v>
          </cell>
          <cell r="P6" t="str">
            <v>Y</v>
          </cell>
          <cell r="Q6" t="str">
            <v>Y</v>
          </cell>
          <cell r="R6" t="str">
            <v>Y</v>
          </cell>
          <cell r="S6" t="str">
            <v>N</v>
          </cell>
          <cell r="T6" t="str">
            <v>N</v>
          </cell>
          <cell r="U6" t="str">
            <v>HD</v>
          </cell>
          <cell r="V6">
            <v>80</v>
          </cell>
          <cell r="W6" t="str">
            <v>A</v>
          </cell>
          <cell r="X6" t="str">
            <v>정규</v>
          </cell>
          <cell r="Y6" t="str">
            <v>자료</v>
          </cell>
          <cell r="AA6" t="str">
            <v>그룹1</v>
          </cell>
          <cell r="AB6" t="str">
            <v>STEREO</v>
          </cell>
          <cell r="AE6">
            <v>0.27083333333333331</v>
          </cell>
          <cell r="AF6" t="str">
            <v>None</v>
          </cell>
          <cell r="AG6" t="str">
            <v>Y</v>
          </cell>
          <cell r="AI6">
            <v>0.27083333333333331</v>
          </cell>
          <cell r="AJ6">
            <v>1</v>
          </cell>
          <cell r="AL6" t="str">
            <v>Y</v>
          </cell>
          <cell r="AM6">
            <v>3</v>
          </cell>
          <cell r="AN6" t="str">
            <v>01:02:34:15</v>
          </cell>
          <cell r="AO6">
            <v>75</v>
          </cell>
        </row>
        <row r="7">
          <cell r="A7" t="str">
            <v>2023.08.08</v>
          </cell>
          <cell r="B7">
            <v>0.3263888888888889</v>
          </cell>
          <cell r="C7">
            <v>0.3888888888888889</v>
          </cell>
          <cell r="D7">
            <v>90</v>
          </cell>
          <cell r="E7" t="str">
            <v>D23-B006</v>
          </cell>
          <cell r="F7" t="str">
            <v>아씨 두리안</v>
          </cell>
          <cell r="H7">
            <v>13</v>
          </cell>
          <cell r="I7" t="str">
            <v>13회</v>
          </cell>
          <cell r="J7" t="str">
            <v>순환</v>
          </cell>
          <cell r="K7" t="str">
            <v>본방</v>
          </cell>
          <cell r="L7" t="str">
            <v>N</v>
          </cell>
          <cell r="M7" t="str">
            <v>N</v>
          </cell>
          <cell r="N7" t="str">
            <v>N</v>
          </cell>
          <cell r="O7" t="str">
            <v>15 세</v>
          </cell>
          <cell r="P7" t="str">
            <v>Y</v>
          </cell>
          <cell r="Q7" t="str">
            <v>Y</v>
          </cell>
          <cell r="R7" t="str">
            <v>Y</v>
          </cell>
          <cell r="S7" t="str">
            <v>Y</v>
          </cell>
          <cell r="T7" t="str">
            <v>Y</v>
          </cell>
          <cell r="U7" t="str">
            <v>HD</v>
          </cell>
          <cell r="V7">
            <v>90</v>
          </cell>
          <cell r="W7" t="str">
            <v>A</v>
          </cell>
          <cell r="X7" t="str">
            <v>정규</v>
          </cell>
          <cell r="AA7" t="str">
            <v>그룹1</v>
          </cell>
          <cell r="AB7" t="str">
            <v>STEREO</v>
          </cell>
          <cell r="AE7">
            <v>0.3263888888888889</v>
          </cell>
          <cell r="AF7" t="str">
            <v>None</v>
          </cell>
          <cell r="AG7" t="str">
            <v>Y</v>
          </cell>
          <cell r="AI7">
            <v>0.3263888888888889</v>
          </cell>
          <cell r="AJ7">
            <v>1</v>
          </cell>
          <cell r="AL7" t="str">
            <v>Y</v>
          </cell>
          <cell r="AM7">
            <v>3</v>
          </cell>
          <cell r="AN7" t="str">
            <v>01:14:31:25</v>
          </cell>
          <cell r="AO7">
            <v>89</v>
          </cell>
        </row>
        <row r="8">
          <cell r="A8" t="str">
            <v>2023.08.08</v>
          </cell>
          <cell r="B8">
            <v>0.3888888888888889</v>
          </cell>
          <cell r="C8">
            <v>0.4548611111111111</v>
          </cell>
          <cell r="D8">
            <v>95</v>
          </cell>
          <cell r="E8" t="str">
            <v>D23-B006</v>
          </cell>
          <cell r="F8" t="str">
            <v>아씨 두리안</v>
          </cell>
          <cell r="H8">
            <v>14</v>
          </cell>
          <cell r="I8" t="str">
            <v>14회</v>
          </cell>
          <cell r="J8" t="str">
            <v>순환</v>
          </cell>
          <cell r="K8" t="str">
            <v>재방</v>
          </cell>
          <cell r="L8" t="str">
            <v>N</v>
          </cell>
          <cell r="M8" t="str">
            <v>N</v>
          </cell>
          <cell r="N8" t="str">
            <v>N</v>
          </cell>
          <cell r="O8" t="str">
            <v>15 세</v>
          </cell>
          <cell r="P8" t="str">
            <v>Y</v>
          </cell>
          <cell r="Q8" t="str">
            <v>Y</v>
          </cell>
          <cell r="R8" t="str">
            <v>Y</v>
          </cell>
          <cell r="S8" t="str">
            <v>Y</v>
          </cell>
          <cell r="T8" t="str">
            <v>Y</v>
          </cell>
          <cell r="U8" t="str">
            <v>HD</v>
          </cell>
          <cell r="V8">
            <v>95</v>
          </cell>
          <cell r="W8" t="str">
            <v>SA</v>
          </cell>
          <cell r="X8" t="str">
            <v>정규</v>
          </cell>
          <cell r="Y8" t="str">
            <v>자료</v>
          </cell>
          <cell r="AA8" t="str">
            <v>그룹1</v>
          </cell>
          <cell r="AB8" t="str">
            <v>STEREO</v>
          </cell>
          <cell r="AE8">
            <v>0.3888888888888889</v>
          </cell>
          <cell r="AF8" t="str">
            <v>None</v>
          </cell>
          <cell r="AG8" t="str">
            <v>Y</v>
          </cell>
          <cell r="AI8">
            <v>0.3888888888888889</v>
          </cell>
          <cell r="AJ8">
            <v>1</v>
          </cell>
          <cell r="AL8" t="str">
            <v>Y</v>
          </cell>
          <cell r="AM8">
            <v>3</v>
          </cell>
          <cell r="AN8" t="str">
            <v>01:17:11:11</v>
          </cell>
          <cell r="AO8">
            <v>93</v>
          </cell>
        </row>
        <row r="9">
          <cell r="A9" t="str">
            <v>2023.08.08</v>
          </cell>
          <cell r="B9">
            <v>0.4548611111111111</v>
          </cell>
          <cell r="C9">
            <v>0.53472222222222221</v>
          </cell>
          <cell r="D9">
            <v>115</v>
          </cell>
          <cell r="E9" t="str">
            <v>D23-B009</v>
          </cell>
          <cell r="F9" t="str">
            <v>벌거벗은 세계사</v>
          </cell>
          <cell r="H9">
            <v>83</v>
          </cell>
          <cell r="I9" t="str">
            <v>83회</v>
          </cell>
          <cell r="J9" t="str">
            <v>순환</v>
          </cell>
          <cell r="K9" t="str">
            <v>재방</v>
          </cell>
          <cell r="L9" t="str">
            <v>N</v>
          </cell>
          <cell r="M9" t="str">
            <v>N</v>
          </cell>
          <cell r="N9" t="str">
            <v>N</v>
          </cell>
          <cell r="O9" t="str">
            <v>12 세</v>
          </cell>
          <cell r="P9" t="str">
            <v>N</v>
          </cell>
          <cell r="Q9" t="str">
            <v>N</v>
          </cell>
          <cell r="R9" t="str">
            <v>N</v>
          </cell>
          <cell r="S9" t="str">
            <v>N</v>
          </cell>
          <cell r="T9" t="str">
            <v>N</v>
          </cell>
          <cell r="U9" t="str">
            <v>HD</v>
          </cell>
          <cell r="V9">
            <v>115</v>
          </cell>
          <cell r="W9" t="str">
            <v>SSA2</v>
          </cell>
          <cell r="X9" t="str">
            <v>정규</v>
          </cell>
          <cell r="AA9" t="str">
            <v>그룹1</v>
          </cell>
          <cell r="AB9" t="str">
            <v>STEREO</v>
          </cell>
          <cell r="AE9">
            <v>0.4548611111111111</v>
          </cell>
          <cell r="AF9" t="str">
            <v>None</v>
          </cell>
          <cell r="AG9" t="str">
            <v>Y</v>
          </cell>
          <cell r="AI9">
            <v>0.4548611111111111</v>
          </cell>
          <cell r="AJ9">
            <v>1</v>
          </cell>
          <cell r="AL9" t="str">
            <v>Y</v>
          </cell>
          <cell r="AM9">
            <v>4</v>
          </cell>
          <cell r="AN9" t="str">
            <v>01:35:24:02</v>
          </cell>
          <cell r="AO9">
            <v>114</v>
          </cell>
        </row>
        <row r="10">
          <cell r="A10" t="str">
            <v>2023.08.08</v>
          </cell>
          <cell r="B10">
            <v>0.53472222222222221</v>
          </cell>
          <cell r="C10">
            <v>0.60763888888888895</v>
          </cell>
          <cell r="D10">
            <v>105</v>
          </cell>
          <cell r="E10" t="str">
            <v>Y15-B001</v>
          </cell>
          <cell r="F10" t="str">
            <v>나혼자산다</v>
          </cell>
          <cell r="H10">
            <v>423</v>
          </cell>
          <cell r="I10" t="str">
            <v>423회(자막)</v>
          </cell>
          <cell r="J10" t="str">
            <v>순환</v>
          </cell>
          <cell r="K10" t="str">
            <v>재방</v>
          </cell>
          <cell r="L10" t="str">
            <v>Y</v>
          </cell>
          <cell r="M10" t="str">
            <v>N</v>
          </cell>
          <cell r="N10" t="str">
            <v>N</v>
          </cell>
          <cell r="O10" t="str">
            <v>15 세</v>
          </cell>
          <cell r="P10" t="str">
            <v>N</v>
          </cell>
          <cell r="Q10" t="str">
            <v>Y</v>
          </cell>
          <cell r="R10" t="str">
            <v>Y</v>
          </cell>
          <cell r="S10" t="str">
            <v>N</v>
          </cell>
          <cell r="T10" t="str">
            <v>N</v>
          </cell>
          <cell r="U10" t="str">
            <v>HD</v>
          </cell>
          <cell r="V10">
            <v>105</v>
          </cell>
          <cell r="W10" t="str">
            <v>SSA1</v>
          </cell>
          <cell r="X10" t="str">
            <v>정규</v>
          </cell>
          <cell r="AA10" t="str">
            <v>그룹1</v>
          </cell>
          <cell r="AB10" t="str">
            <v>STEREO</v>
          </cell>
          <cell r="AE10">
            <v>0.53472222222222221</v>
          </cell>
          <cell r="AF10" t="str">
            <v>None</v>
          </cell>
          <cell r="AG10" t="str">
            <v>N</v>
          </cell>
          <cell r="AH10" t="str">
            <v>Y</v>
          </cell>
          <cell r="AI10">
            <v>0.53472222222222221</v>
          </cell>
          <cell r="AJ10">
            <v>1</v>
          </cell>
          <cell r="AL10" t="str">
            <v>Y</v>
          </cell>
          <cell r="AM10">
            <v>4</v>
          </cell>
          <cell r="AN10" t="str">
            <v>01:27:00:11</v>
          </cell>
          <cell r="AO10">
            <v>104</v>
          </cell>
        </row>
        <row r="11">
          <cell r="A11" t="str">
            <v>2023.08.08</v>
          </cell>
          <cell r="B11">
            <v>0.60763888888888895</v>
          </cell>
          <cell r="C11">
            <v>0.66666666666666663</v>
          </cell>
          <cell r="D11">
            <v>85</v>
          </cell>
          <cell r="E11" t="str">
            <v>D20-B030</v>
          </cell>
          <cell r="F11" t="str">
            <v>금쪽같은 내 새끼</v>
          </cell>
          <cell r="H11">
            <v>145</v>
          </cell>
          <cell r="I11" t="str">
            <v>145회</v>
          </cell>
          <cell r="J11" t="str">
            <v>순환</v>
          </cell>
          <cell r="K11" t="str">
            <v>재방</v>
          </cell>
          <cell r="L11" t="str">
            <v>N</v>
          </cell>
          <cell r="M11" t="str">
            <v>N</v>
          </cell>
          <cell r="N11" t="str">
            <v>N</v>
          </cell>
          <cell r="O11" t="str">
            <v>12 세</v>
          </cell>
          <cell r="P11" t="str">
            <v>N</v>
          </cell>
          <cell r="Q11" t="str">
            <v>N</v>
          </cell>
          <cell r="R11" t="str">
            <v>N</v>
          </cell>
          <cell r="S11" t="str">
            <v>N</v>
          </cell>
          <cell r="T11" t="str">
            <v>N</v>
          </cell>
          <cell r="U11" t="str">
            <v>HD</v>
          </cell>
          <cell r="V11">
            <v>85</v>
          </cell>
          <cell r="W11" t="str">
            <v>SSA2</v>
          </cell>
          <cell r="X11" t="str">
            <v>정규</v>
          </cell>
          <cell r="AA11" t="str">
            <v>그룹1</v>
          </cell>
          <cell r="AB11" t="str">
            <v>STEREO</v>
          </cell>
          <cell r="AE11">
            <v>0.60763888888888895</v>
          </cell>
          <cell r="AF11" t="str">
            <v>None</v>
          </cell>
          <cell r="AG11" t="str">
            <v>Y</v>
          </cell>
          <cell r="AI11">
            <v>0.60763888888888895</v>
          </cell>
          <cell r="AJ11">
            <v>1</v>
          </cell>
          <cell r="AL11" t="str">
            <v>Y</v>
          </cell>
          <cell r="AM11">
            <v>3</v>
          </cell>
          <cell r="AN11" t="str">
            <v>01:06:11:24</v>
          </cell>
          <cell r="AO11">
            <v>79</v>
          </cell>
        </row>
        <row r="12">
          <cell r="A12" t="str">
            <v>2023.08.08</v>
          </cell>
          <cell r="B12">
            <v>0.66666666666666663</v>
          </cell>
          <cell r="C12">
            <v>0.71875</v>
          </cell>
          <cell r="D12">
            <v>75</v>
          </cell>
          <cell r="E12" t="str">
            <v>D20-B022</v>
          </cell>
          <cell r="F12" t="str">
            <v>무엇이든 물어보살</v>
          </cell>
          <cell r="H12">
            <v>222</v>
          </cell>
          <cell r="I12" t="str">
            <v>222회</v>
          </cell>
          <cell r="J12" t="str">
            <v>초방</v>
          </cell>
          <cell r="K12" t="str">
            <v>본방</v>
          </cell>
          <cell r="L12" t="str">
            <v>N</v>
          </cell>
          <cell r="M12" t="str">
            <v>N</v>
          </cell>
          <cell r="N12" t="str">
            <v>N</v>
          </cell>
          <cell r="O12" t="str">
            <v>15 세</v>
          </cell>
          <cell r="P12" t="str">
            <v>Y</v>
          </cell>
          <cell r="Q12" t="str">
            <v>Y</v>
          </cell>
          <cell r="R12" t="str">
            <v>N</v>
          </cell>
          <cell r="S12" t="str">
            <v>N</v>
          </cell>
          <cell r="T12" t="str">
            <v>N</v>
          </cell>
          <cell r="U12" t="str">
            <v>HD</v>
          </cell>
          <cell r="V12">
            <v>75</v>
          </cell>
          <cell r="W12" t="str">
            <v>SSA2</v>
          </cell>
          <cell r="X12" t="str">
            <v>정규</v>
          </cell>
          <cell r="Y12" t="str">
            <v>자료</v>
          </cell>
          <cell r="AA12" t="str">
            <v>그룹1</v>
          </cell>
          <cell r="AB12" t="str">
            <v>STEREO</v>
          </cell>
          <cell r="AE12">
            <v>0.66666666666666663</v>
          </cell>
          <cell r="AF12" t="str">
            <v>None</v>
          </cell>
          <cell r="AG12" t="str">
            <v>Y</v>
          </cell>
          <cell r="AI12">
            <v>0.66666666666666663</v>
          </cell>
          <cell r="AJ12">
            <v>1</v>
          </cell>
          <cell r="AL12" t="str">
            <v>Y</v>
          </cell>
          <cell r="AM12">
            <v>4</v>
          </cell>
          <cell r="AN12" t="str">
            <v>00:58:34:26</v>
          </cell>
          <cell r="AO12">
            <v>70</v>
          </cell>
        </row>
        <row r="13">
          <cell r="A13" t="str">
            <v>2023.08.08</v>
          </cell>
          <cell r="B13">
            <v>0.71875</v>
          </cell>
          <cell r="C13">
            <v>0.76736111111111116</v>
          </cell>
          <cell r="D13">
            <v>70</v>
          </cell>
          <cell r="E13" t="str">
            <v>C23-A006</v>
          </cell>
          <cell r="F13" t="str">
            <v>미친원정대</v>
          </cell>
          <cell r="H13">
            <v>8</v>
          </cell>
          <cell r="I13" t="str">
            <v>8회</v>
          </cell>
          <cell r="J13" t="str">
            <v>순환</v>
          </cell>
          <cell r="K13" t="str">
            <v>재방</v>
          </cell>
          <cell r="L13" t="str">
            <v>N</v>
          </cell>
          <cell r="M13" t="str">
            <v>N</v>
          </cell>
          <cell r="N13" t="str">
            <v>N</v>
          </cell>
          <cell r="O13" t="str">
            <v>15 세</v>
          </cell>
          <cell r="P13" t="str">
            <v>Y</v>
          </cell>
          <cell r="Q13" t="str">
            <v>Y</v>
          </cell>
          <cell r="R13" t="str">
            <v>Y</v>
          </cell>
          <cell r="S13" t="str">
            <v>N</v>
          </cell>
          <cell r="T13" t="str">
            <v>N</v>
          </cell>
          <cell r="U13" t="str">
            <v>HD</v>
          </cell>
          <cell r="V13">
            <v>70</v>
          </cell>
          <cell r="W13" t="str">
            <v>SSA2</v>
          </cell>
          <cell r="X13" t="str">
            <v>정규</v>
          </cell>
          <cell r="Y13" t="str">
            <v>자료</v>
          </cell>
          <cell r="AA13" t="str">
            <v>그룹1</v>
          </cell>
          <cell r="AB13" t="str">
            <v>STEREO</v>
          </cell>
          <cell r="AE13">
            <v>0.71875</v>
          </cell>
          <cell r="AF13" t="str">
            <v>None</v>
          </cell>
          <cell r="AG13" t="str">
            <v>Y</v>
          </cell>
          <cell r="AI13">
            <v>0.71875</v>
          </cell>
          <cell r="AJ13">
            <v>1</v>
          </cell>
          <cell r="AL13" t="str">
            <v>Y</v>
          </cell>
          <cell r="AM13">
            <v>2</v>
          </cell>
          <cell r="AN13" t="str">
            <v>00:56:53:28</v>
          </cell>
          <cell r="AO13">
            <v>68</v>
          </cell>
        </row>
        <row r="14">
          <cell r="A14" t="str">
            <v>2023.08.08</v>
          </cell>
          <cell r="B14">
            <v>0.76736111111111116</v>
          </cell>
          <cell r="C14">
            <v>0.84027777777777779</v>
          </cell>
          <cell r="D14">
            <v>105</v>
          </cell>
          <cell r="E14" t="str">
            <v>D23-B005</v>
          </cell>
          <cell r="F14" t="str">
            <v>놀라운토요일</v>
          </cell>
          <cell r="H14">
            <v>240</v>
          </cell>
          <cell r="I14" t="str">
            <v>240회</v>
          </cell>
          <cell r="J14" t="str">
            <v>순환</v>
          </cell>
          <cell r="K14" t="str">
            <v>본방</v>
          </cell>
          <cell r="L14" t="str">
            <v>N</v>
          </cell>
          <cell r="M14" t="str">
            <v>N</v>
          </cell>
          <cell r="N14" t="str">
            <v>N</v>
          </cell>
          <cell r="O14" t="str">
            <v>15 세</v>
          </cell>
          <cell r="P14" t="str">
            <v>Y</v>
          </cell>
          <cell r="Q14" t="str">
            <v>Y</v>
          </cell>
          <cell r="R14" t="str">
            <v>Y</v>
          </cell>
          <cell r="S14" t="str">
            <v>N</v>
          </cell>
          <cell r="T14" t="str">
            <v>N</v>
          </cell>
          <cell r="U14" t="str">
            <v>HD</v>
          </cell>
          <cell r="V14">
            <v>105</v>
          </cell>
          <cell r="W14" t="str">
            <v>SA</v>
          </cell>
          <cell r="X14" t="str">
            <v>정규</v>
          </cell>
          <cell r="Y14" t="str">
            <v>자료</v>
          </cell>
          <cell r="AA14" t="str">
            <v>그룹1</v>
          </cell>
          <cell r="AB14" t="str">
            <v>STEREO</v>
          </cell>
          <cell r="AE14">
            <v>0.76736111111111116</v>
          </cell>
          <cell r="AF14" t="str">
            <v>None</v>
          </cell>
          <cell r="AG14" t="str">
            <v>Y</v>
          </cell>
          <cell r="AI14">
            <v>0.76736111111111116</v>
          </cell>
          <cell r="AJ14">
            <v>1</v>
          </cell>
          <cell r="AL14" t="str">
            <v>Y</v>
          </cell>
          <cell r="AM14">
            <v>4</v>
          </cell>
          <cell r="AN14" t="str">
            <v>01:26:00:28</v>
          </cell>
          <cell r="AO14">
            <v>103</v>
          </cell>
        </row>
        <row r="15">
          <cell r="A15" t="str">
            <v>2023.08.08</v>
          </cell>
          <cell r="B15">
            <v>0.84027777777777779</v>
          </cell>
          <cell r="C15">
            <v>0.90277777777777779</v>
          </cell>
          <cell r="D15">
            <v>90</v>
          </cell>
          <cell r="E15" t="str">
            <v>D23-B006</v>
          </cell>
          <cell r="F15" t="str">
            <v>아씨 두리안</v>
          </cell>
          <cell r="H15">
            <v>13</v>
          </cell>
          <cell r="I15" t="str">
            <v>13회</v>
          </cell>
          <cell r="J15" t="str">
            <v>순환</v>
          </cell>
          <cell r="K15" t="str">
            <v>재방</v>
          </cell>
          <cell r="L15" t="str">
            <v>N</v>
          </cell>
          <cell r="M15" t="str">
            <v>N</v>
          </cell>
          <cell r="N15" t="str">
            <v>N</v>
          </cell>
          <cell r="O15" t="str">
            <v>15 세</v>
          </cell>
          <cell r="P15" t="str">
            <v>Y</v>
          </cell>
          <cell r="Q15" t="str">
            <v>Y</v>
          </cell>
          <cell r="R15" t="str">
            <v>Y</v>
          </cell>
          <cell r="S15" t="str">
            <v>Y</v>
          </cell>
          <cell r="T15" t="str">
            <v>Y</v>
          </cell>
          <cell r="U15" t="str">
            <v>HD</v>
          </cell>
          <cell r="V15">
            <v>90</v>
          </cell>
          <cell r="W15" t="str">
            <v>SSA2</v>
          </cell>
          <cell r="X15" t="str">
            <v>정규</v>
          </cell>
          <cell r="Y15" t="str">
            <v>자료</v>
          </cell>
          <cell r="AA15" t="str">
            <v>그룹1</v>
          </cell>
          <cell r="AB15" t="str">
            <v>STEREO</v>
          </cell>
          <cell r="AE15">
            <v>0.84027777777777779</v>
          </cell>
          <cell r="AF15" t="str">
            <v>None</v>
          </cell>
          <cell r="AG15" t="str">
            <v>Y</v>
          </cell>
          <cell r="AI15">
            <v>0.84027777777777779</v>
          </cell>
          <cell r="AJ15">
            <v>1</v>
          </cell>
          <cell r="AL15" t="str">
            <v>Y</v>
          </cell>
          <cell r="AM15">
            <v>3</v>
          </cell>
          <cell r="AN15" t="str">
            <v>01:14:31:25</v>
          </cell>
          <cell r="AO15">
            <v>89</v>
          </cell>
        </row>
        <row r="16">
          <cell r="A16" t="str">
            <v>2023.08.08</v>
          </cell>
          <cell r="B16">
            <v>0.90277777777777779</v>
          </cell>
          <cell r="C16">
            <v>0.96875</v>
          </cell>
          <cell r="D16">
            <v>95</v>
          </cell>
          <cell r="E16" t="str">
            <v>D23-B006</v>
          </cell>
          <cell r="F16" t="str">
            <v>아씨 두리안</v>
          </cell>
          <cell r="H16">
            <v>14</v>
          </cell>
          <cell r="I16" t="str">
            <v>14회</v>
          </cell>
          <cell r="J16" t="str">
            <v>순환</v>
          </cell>
          <cell r="K16" t="str">
            <v>재방</v>
          </cell>
          <cell r="L16" t="str">
            <v>N</v>
          </cell>
          <cell r="M16" t="str">
            <v>N</v>
          </cell>
          <cell r="N16" t="str">
            <v>N</v>
          </cell>
          <cell r="O16" t="str">
            <v>15 세</v>
          </cell>
          <cell r="P16" t="str">
            <v>Y</v>
          </cell>
          <cell r="Q16" t="str">
            <v>Y</v>
          </cell>
          <cell r="R16" t="str">
            <v>Y</v>
          </cell>
          <cell r="S16" t="str">
            <v>Y</v>
          </cell>
          <cell r="T16" t="str">
            <v>Y</v>
          </cell>
          <cell r="U16" t="str">
            <v>HD</v>
          </cell>
          <cell r="V16">
            <v>95</v>
          </cell>
          <cell r="W16" t="str">
            <v>SSA2</v>
          </cell>
          <cell r="X16" t="str">
            <v>정규</v>
          </cell>
          <cell r="AA16" t="str">
            <v>그룹1</v>
          </cell>
          <cell r="AB16" t="str">
            <v>STEREO</v>
          </cell>
          <cell r="AE16">
            <v>0.90277777777777779</v>
          </cell>
          <cell r="AF16" t="str">
            <v>None</v>
          </cell>
          <cell r="AG16" t="str">
            <v>Y</v>
          </cell>
          <cell r="AI16">
            <v>0.90277777777777779</v>
          </cell>
          <cell r="AJ16">
            <v>1</v>
          </cell>
          <cell r="AL16" t="str">
            <v>Y</v>
          </cell>
          <cell r="AM16">
            <v>3</v>
          </cell>
          <cell r="AN16" t="str">
            <v>01:17:11:11</v>
          </cell>
          <cell r="AO16">
            <v>93</v>
          </cell>
        </row>
        <row r="17">
          <cell r="A17" t="str">
            <v>2023.08.08</v>
          </cell>
          <cell r="B17">
            <v>0.96875</v>
          </cell>
          <cell r="C17">
            <v>1.0416666666666667</v>
          </cell>
          <cell r="D17">
            <v>105</v>
          </cell>
          <cell r="E17" t="str">
            <v>D23-B005</v>
          </cell>
          <cell r="F17" t="str">
            <v>놀라운토요일</v>
          </cell>
          <cell r="H17">
            <v>240</v>
          </cell>
          <cell r="I17" t="str">
            <v>240회</v>
          </cell>
          <cell r="J17" t="str">
            <v>순환</v>
          </cell>
          <cell r="K17" t="str">
            <v>재방</v>
          </cell>
          <cell r="L17" t="str">
            <v>N</v>
          </cell>
          <cell r="M17" t="str">
            <v>N</v>
          </cell>
          <cell r="N17" t="str">
            <v>N</v>
          </cell>
          <cell r="O17" t="str">
            <v>15 세</v>
          </cell>
          <cell r="P17" t="str">
            <v>Y</v>
          </cell>
          <cell r="Q17" t="str">
            <v>Y</v>
          </cell>
          <cell r="R17" t="str">
            <v>Y</v>
          </cell>
          <cell r="S17" t="str">
            <v>N</v>
          </cell>
          <cell r="T17" t="str">
            <v>N</v>
          </cell>
          <cell r="U17" t="str">
            <v>HD</v>
          </cell>
          <cell r="V17">
            <v>105</v>
          </cell>
          <cell r="W17" t="str">
            <v>SSA1</v>
          </cell>
          <cell r="X17" t="str">
            <v>정규</v>
          </cell>
          <cell r="Y17" t="str">
            <v>자료</v>
          </cell>
          <cell r="AA17" t="str">
            <v>그룹1</v>
          </cell>
          <cell r="AB17" t="str">
            <v>STEREO</v>
          </cell>
          <cell r="AE17">
            <v>0.96875</v>
          </cell>
          <cell r="AF17" t="str">
            <v>None</v>
          </cell>
          <cell r="AG17" t="str">
            <v>Y</v>
          </cell>
          <cell r="AI17">
            <v>0.96875</v>
          </cell>
          <cell r="AJ17">
            <v>1</v>
          </cell>
          <cell r="AL17" t="str">
            <v>Y</v>
          </cell>
          <cell r="AM17">
            <v>4</v>
          </cell>
          <cell r="AN17" t="str">
            <v>01:26:00:28</v>
          </cell>
          <cell r="AO17">
            <v>103</v>
          </cell>
        </row>
        <row r="18">
          <cell r="A18" t="str">
            <v>2023.08.08</v>
          </cell>
          <cell r="B18">
            <v>1.0416666666666667</v>
          </cell>
          <cell r="C18">
            <v>1.0833333333333333</v>
          </cell>
          <cell r="D18">
            <v>60</v>
          </cell>
          <cell r="E18" t="str">
            <v>D22-B024</v>
          </cell>
          <cell r="F18" t="str">
            <v>오은영리포트 결혼지옥</v>
          </cell>
          <cell r="H18">
            <v>33</v>
          </cell>
          <cell r="I18" t="str">
            <v>33회</v>
          </cell>
          <cell r="J18" t="str">
            <v>순환</v>
          </cell>
          <cell r="K18" t="str">
            <v>본방</v>
          </cell>
          <cell r="L18" t="str">
            <v>N</v>
          </cell>
          <cell r="M18" t="str">
            <v>N</v>
          </cell>
          <cell r="N18" t="str">
            <v>N</v>
          </cell>
          <cell r="O18" t="str">
            <v>15 세</v>
          </cell>
          <cell r="P18" t="str">
            <v>Y</v>
          </cell>
          <cell r="Q18" t="str">
            <v>Y</v>
          </cell>
          <cell r="R18" t="str">
            <v>Y</v>
          </cell>
          <cell r="S18" t="str">
            <v>Y</v>
          </cell>
          <cell r="T18" t="str">
            <v>N</v>
          </cell>
          <cell r="U18" t="str">
            <v>HD</v>
          </cell>
          <cell r="V18">
            <v>60</v>
          </cell>
          <cell r="W18" t="str">
            <v>SSA2</v>
          </cell>
          <cell r="X18" t="str">
            <v>정규</v>
          </cell>
          <cell r="Y18" t="str">
            <v>자료</v>
          </cell>
          <cell r="AA18" t="str">
            <v>그룹1</v>
          </cell>
          <cell r="AB18" t="str">
            <v>STEREO</v>
          </cell>
          <cell r="AE18">
            <v>1.0416666666666667</v>
          </cell>
          <cell r="AF18" t="str">
            <v>None</v>
          </cell>
          <cell r="AG18" t="str">
            <v>Y</v>
          </cell>
          <cell r="AI18">
            <v>4.1666666666666664E-2</v>
          </cell>
          <cell r="AJ18">
            <v>1</v>
          </cell>
          <cell r="AL18" t="str">
            <v>Y</v>
          </cell>
          <cell r="AM18">
            <v>3</v>
          </cell>
          <cell r="AN18" t="str">
            <v>01:21:32:21</v>
          </cell>
          <cell r="AO18">
            <v>98</v>
          </cell>
        </row>
      </sheetData>
      <sheetData sheetId="1">
        <row r="1">
          <cell r="A1" t="str">
            <v>방송일</v>
          </cell>
          <cell r="B1" t="str">
            <v>방송시각</v>
          </cell>
          <cell r="C1" t="str">
            <v>종료시각</v>
          </cell>
          <cell r="D1" t="str">
            <v>길이</v>
          </cell>
          <cell r="E1" t="str">
            <v>프로그램코드</v>
          </cell>
          <cell r="F1" t="str">
            <v>프로그램 제목</v>
          </cell>
          <cell r="G1" t="str">
            <v>부</v>
          </cell>
          <cell r="H1" t="str">
            <v>화수</v>
          </cell>
          <cell r="I1" t="str">
            <v>부제</v>
          </cell>
          <cell r="J1" t="str">
            <v>초방구분</v>
          </cell>
          <cell r="K1" t="str">
            <v>방송구분</v>
          </cell>
          <cell r="L1" t="str">
            <v>자막</v>
          </cell>
          <cell r="M1" t="str">
            <v>해설</v>
          </cell>
          <cell r="N1" t="str">
            <v>수화</v>
          </cell>
          <cell r="O1" t="str">
            <v>심의등급</v>
          </cell>
          <cell r="P1" t="str">
            <v>주제</v>
          </cell>
          <cell r="Q1" t="str">
            <v>언어</v>
          </cell>
          <cell r="R1" t="str">
            <v>모방</v>
          </cell>
          <cell r="S1" t="str">
            <v>폭력</v>
          </cell>
          <cell r="T1" t="str">
            <v>선정</v>
          </cell>
          <cell r="U1" t="str">
            <v>화질</v>
          </cell>
          <cell r="V1" t="str">
            <v>편성길이</v>
          </cell>
          <cell r="W1" t="str">
            <v>시급</v>
          </cell>
          <cell r="X1" t="str">
            <v>편성구분</v>
          </cell>
          <cell r="Y1" t="str">
            <v>송출구분</v>
          </cell>
          <cell r="Z1" t="str">
            <v>추가정보</v>
          </cell>
          <cell r="AA1" t="str">
            <v>편성그룹</v>
          </cell>
          <cell r="AB1" t="str">
            <v>Audio</v>
          </cell>
          <cell r="AC1" t="str">
            <v>밴드코드</v>
          </cell>
          <cell r="AD1" t="str">
            <v>밴드명칭</v>
          </cell>
          <cell r="AE1" t="str">
            <v>편성시각</v>
          </cell>
          <cell r="AF1" t="str">
            <v>표시색상</v>
          </cell>
          <cell r="AG1" t="str">
            <v>회차표시</v>
          </cell>
          <cell r="AH1" t="str">
            <v>부제표시</v>
          </cell>
          <cell r="AI1" t="str">
            <v>표시시각</v>
          </cell>
          <cell r="AJ1" t="str">
            <v>입력구분</v>
          </cell>
          <cell r="AK1" t="str">
            <v>편성소재</v>
          </cell>
          <cell r="AL1" t="str">
            <v>소재유무</v>
          </cell>
          <cell r="AM1" t="str">
            <v>소재개수</v>
          </cell>
          <cell r="AN1" t="str">
            <v>소재길이</v>
          </cell>
          <cell r="AO1" t="str">
            <v>편성길이(소재)</v>
          </cell>
        </row>
        <row r="2">
          <cell r="A2" t="str">
            <v>2023.08.09</v>
          </cell>
          <cell r="B2">
            <v>0.1111111111111111</v>
          </cell>
          <cell r="C2">
            <v>0.15277777777777776</v>
          </cell>
          <cell r="D2">
            <v>60</v>
          </cell>
          <cell r="E2" t="str">
            <v>K22-A017</v>
          </cell>
          <cell r="F2" t="str">
            <v>섬브로</v>
          </cell>
          <cell r="H2">
            <v>1</v>
          </cell>
          <cell r="I2" t="str">
            <v>1회</v>
          </cell>
          <cell r="J2" t="str">
            <v>초방</v>
          </cell>
          <cell r="K2" t="str">
            <v>본방</v>
          </cell>
          <cell r="L2" t="str">
            <v>N</v>
          </cell>
          <cell r="M2" t="str">
            <v>N</v>
          </cell>
          <cell r="N2" t="str">
            <v>N</v>
          </cell>
          <cell r="O2" t="str">
            <v>15 세</v>
          </cell>
          <cell r="P2" t="str">
            <v>Y</v>
          </cell>
          <cell r="Q2" t="str">
            <v>Y</v>
          </cell>
          <cell r="R2" t="str">
            <v>Y</v>
          </cell>
          <cell r="S2" t="str">
            <v>N</v>
          </cell>
          <cell r="T2" t="str">
            <v>N</v>
          </cell>
          <cell r="V2">
            <v>60</v>
          </cell>
          <cell r="X2" t="str">
            <v>정규</v>
          </cell>
          <cell r="Y2" t="str">
            <v>자료</v>
          </cell>
          <cell r="AA2" t="str">
            <v>그룹1</v>
          </cell>
          <cell r="AB2" t="str">
            <v>STEREO</v>
          </cell>
          <cell r="AE2">
            <v>0.1111111111111111</v>
          </cell>
          <cell r="AF2" t="str">
            <v>None</v>
          </cell>
          <cell r="AG2" t="str">
            <v>Y</v>
          </cell>
          <cell r="AI2">
            <v>0.1111111111111111</v>
          </cell>
          <cell r="AJ2">
            <v>1</v>
          </cell>
          <cell r="AL2" t="str">
            <v>Y</v>
          </cell>
          <cell r="AM2">
            <v>2</v>
          </cell>
          <cell r="AN2" t="str">
            <v>00:44:38:04</v>
          </cell>
          <cell r="AO2">
            <v>54</v>
          </cell>
        </row>
        <row r="3">
          <cell r="A3" t="str">
            <v>2023.08.09</v>
          </cell>
          <cell r="B3">
            <v>0.15277777777777776</v>
          </cell>
          <cell r="C3">
            <v>0.19097222222222221</v>
          </cell>
          <cell r="D3">
            <v>55</v>
          </cell>
          <cell r="E3" t="str">
            <v>K22-A017</v>
          </cell>
          <cell r="F3" t="str">
            <v>섬브로</v>
          </cell>
          <cell r="H3">
            <v>2</v>
          </cell>
          <cell r="I3" t="str">
            <v>2회</v>
          </cell>
          <cell r="J3" t="str">
            <v>초방</v>
          </cell>
          <cell r="K3" t="str">
            <v>본방</v>
          </cell>
          <cell r="L3" t="str">
            <v>N</v>
          </cell>
          <cell r="M3" t="str">
            <v>N</v>
          </cell>
          <cell r="N3" t="str">
            <v>N</v>
          </cell>
          <cell r="O3" t="str">
            <v>15 세</v>
          </cell>
          <cell r="P3" t="str">
            <v>Y</v>
          </cell>
          <cell r="Q3" t="str">
            <v>Y</v>
          </cell>
          <cell r="R3" t="str">
            <v>Y</v>
          </cell>
          <cell r="S3" t="str">
            <v>N</v>
          </cell>
          <cell r="T3" t="str">
            <v>N</v>
          </cell>
          <cell r="V3">
            <v>55</v>
          </cell>
          <cell r="X3" t="str">
            <v>정규</v>
          </cell>
          <cell r="Y3" t="str">
            <v>자료</v>
          </cell>
          <cell r="AA3" t="str">
            <v>그룹1</v>
          </cell>
          <cell r="AB3" t="str">
            <v>STEREO</v>
          </cell>
          <cell r="AE3">
            <v>0.15277777777777776</v>
          </cell>
          <cell r="AF3" t="str">
            <v>None</v>
          </cell>
          <cell r="AG3" t="str">
            <v>Y</v>
          </cell>
          <cell r="AI3">
            <v>0.15277777777777776</v>
          </cell>
          <cell r="AJ3">
            <v>1</v>
          </cell>
          <cell r="AK3" t="str">
            <v>N/A</v>
          </cell>
          <cell r="AL3" t="str">
            <v>Y</v>
          </cell>
          <cell r="AM3">
            <v>2</v>
          </cell>
          <cell r="AN3" t="str">
            <v>00:45:39:12</v>
          </cell>
          <cell r="AO3">
            <v>55</v>
          </cell>
        </row>
        <row r="4">
          <cell r="A4" t="str">
            <v>2023.08.09</v>
          </cell>
          <cell r="B4">
            <v>0.19097222222222221</v>
          </cell>
          <cell r="C4">
            <v>0.22916666666666666</v>
          </cell>
          <cell r="D4">
            <v>55</v>
          </cell>
          <cell r="E4" t="str">
            <v>C21-A006</v>
          </cell>
          <cell r="F4" t="str">
            <v>스파이시 걸스</v>
          </cell>
          <cell r="H4">
            <v>4</v>
          </cell>
          <cell r="I4" t="str">
            <v>4회(자막)</v>
          </cell>
          <cell r="J4" t="str">
            <v>순환</v>
          </cell>
          <cell r="K4" t="str">
            <v>재방</v>
          </cell>
          <cell r="L4" t="str">
            <v>Y</v>
          </cell>
          <cell r="M4" t="str">
            <v>N</v>
          </cell>
          <cell r="N4" t="str">
            <v>N</v>
          </cell>
          <cell r="O4" t="str">
            <v>15 세</v>
          </cell>
          <cell r="P4" t="str">
            <v>Y</v>
          </cell>
          <cell r="Q4" t="str">
            <v>Y</v>
          </cell>
          <cell r="R4" t="str">
            <v>Y</v>
          </cell>
          <cell r="S4" t="str">
            <v>N</v>
          </cell>
          <cell r="T4" t="str">
            <v>N</v>
          </cell>
          <cell r="U4" t="str">
            <v>HD</v>
          </cell>
          <cell r="V4">
            <v>55</v>
          </cell>
          <cell r="X4" t="str">
            <v>정규</v>
          </cell>
          <cell r="Y4" t="str">
            <v>자료</v>
          </cell>
          <cell r="AA4" t="str">
            <v>그룹1</v>
          </cell>
          <cell r="AB4" t="str">
            <v>STEREO</v>
          </cell>
          <cell r="AE4">
            <v>0.19097222222222221</v>
          </cell>
          <cell r="AF4" t="str">
            <v>None</v>
          </cell>
          <cell r="AG4" t="str">
            <v>Y</v>
          </cell>
          <cell r="AI4">
            <v>0.19097222222222221</v>
          </cell>
          <cell r="AJ4">
            <v>1</v>
          </cell>
          <cell r="AL4" t="str">
            <v>Y</v>
          </cell>
          <cell r="AM4">
            <v>2</v>
          </cell>
          <cell r="AN4" t="str">
            <v>00:47:09:05</v>
          </cell>
          <cell r="AO4">
            <v>57</v>
          </cell>
        </row>
        <row r="5">
          <cell r="A5" t="str">
            <v>2023.08.09</v>
          </cell>
          <cell r="B5">
            <v>0.22916666666666666</v>
          </cell>
          <cell r="C5">
            <v>0.27083333333333331</v>
          </cell>
          <cell r="D5">
            <v>60</v>
          </cell>
          <cell r="E5" t="str">
            <v>C21-A005</v>
          </cell>
          <cell r="F5" t="str">
            <v>별에서 온 퀴즈</v>
          </cell>
          <cell r="H5">
            <v>4</v>
          </cell>
          <cell r="I5" t="str">
            <v>4회(자)</v>
          </cell>
          <cell r="J5" t="str">
            <v>순환</v>
          </cell>
          <cell r="K5" t="str">
            <v>재방</v>
          </cell>
          <cell r="L5" t="str">
            <v>Y</v>
          </cell>
          <cell r="M5" t="str">
            <v>N</v>
          </cell>
          <cell r="N5" t="str">
            <v>N</v>
          </cell>
          <cell r="O5" t="str">
            <v>15 세</v>
          </cell>
          <cell r="P5" t="str">
            <v>Y</v>
          </cell>
          <cell r="Q5" t="str">
            <v>Y</v>
          </cell>
          <cell r="R5" t="str">
            <v>Y</v>
          </cell>
          <cell r="S5" t="str">
            <v>N</v>
          </cell>
          <cell r="T5" t="str">
            <v>N</v>
          </cell>
          <cell r="U5" t="str">
            <v>HD</v>
          </cell>
          <cell r="V5">
            <v>60</v>
          </cell>
          <cell r="X5" t="str">
            <v>정규</v>
          </cell>
          <cell r="AA5" t="str">
            <v>그룹1</v>
          </cell>
          <cell r="AB5" t="str">
            <v>STEREO</v>
          </cell>
          <cell r="AE5">
            <v>0.22916666666666666</v>
          </cell>
          <cell r="AF5" t="str">
            <v>None</v>
          </cell>
          <cell r="AG5" t="str">
            <v>Y</v>
          </cell>
          <cell r="AI5">
            <v>0.22916666666666666</v>
          </cell>
          <cell r="AJ5">
            <v>1</v>
          </cell>
          <cell r="AL5" t="str">
            <v>Y</v>
          </cell>
          <cell r="AM5">
            <v>3</v>
          </cell>
          <cell r="AN5" t="str">
            <v>00:47:18:07</v>
          </cell>
          <cell r="AO5">
            <v>57</v>
          </cell>
        </row>
        <row r="6">
          <cell r="A6" t="str">
            <v>2023.08.09</v>
          </cell>
          <cell r="B6">
            <v>0.27083333333333331</v>
          </cell>
          <cell r="C6">
            <v>0.32291666666666669</v>
          </cell>
          <cell r="D6">
            <v>75</v>
          </cell>
          <cell r="E6" t="str">
            <v>C20-B001</v>
          </cell>
          <cell r="F6" t="str">
            <v>연애의 참견3</v>
          </cell>
          <cell r="H6">
            <v>173</v>
          </cell>
          <cell r="I6" t="str">
            <v>173회</v>
          </cell>
          <cell r="J6" t="str">
            <v>순환</v>
          </cell>
          <cell r="K6" t="str">
            <v>본방</v>
          </cell>
          <cell r="L6" t="str">
            <v>N</v>
          </cell>
          <cell r="M6" t="str">
            <v>N</v>
          </cell>
          <cell r="N6" t="str">
            <v>N</v>
          </cell>
          <cell r="O6" t="str">
            <v>15 세</v>
          </cell>
          <cell r="P6" t="str">
            <v>Y</v>
          </cell>
          <cell r="Q6" t="str">
            <v>Y</v>
          </cell>
          <cell r="R6" t="str">
            <v>N</v>
          </cell>
          <cell r="S6" t="str">
            <v>N</v>
          </cell>
          <cell r="T6" t="str">
            <v>Y</v>
          </cell>
          <cell r="U6" t="str">
            <v>HD</v>
          </cell>
          <cell r="V6">
            <v>75</v>
          </cell>
          <cell r="X6" t="str">
            <v>정규</v>
          </cell>
          <cell r="Y6" t="str">
            <v>자료</v>
          </cell>
          <cell r="AA6" t="str">
            <v>그룹1</v>
          </cell>
          <cell r="AB6" t="str">
            <v>STEREO</v>
          </cell>
          <cell r="AE6">
            <v>0.27083333333333331</v>
          </cell>
          <cell r="AF6" t="str">
            <v>None</v>
          </cell>
          <cell r="AG6" t="str">
            <v>Y</v>
          </cell>
          <cell r="AI6">
            <v>0.27083333333333331</v>
          </cell>
          <cell r="AJ6">
            <v>1</v>
          </cell>
          <cell r="AL6" t="str">
            <v>Y</v>
          </cell>
          <cell r="AM6">
            <v>4</v>
          </cell>
          <cell r="AN6" t="str">
            <v>00:59:10:00</v>
          </cell>
          <cell r="AO6">
            <v>71</v>
          </cell>
        </row>
        <row r="7">
          <cell r="A7" t="str">
            <v>2023.08.09</v>
          </cell>
          <cell r="B7">
            <v>0.32291666666666669</v>
          </cell>
          <cell r="C7">
            <v>0.3923611111111111</v>
          </cell>
          <cell r="D7">
            <v>100</v>
          </cell>
          <cell r="E7" t="str">
            <v>D22-B024</v>
          </cell>
          <cell r="F7" t="str">
            <v>오은영리포트 결혼지옥</v>
          </cell>
          <cell r="H7">
            <v>33</v>
          </cell>
          <cell r="I7" t="str">
            <v>33회</v>
          </cell>
          <cell r="J7" t="str">
            <v>순환</v>
          </cell>
          <cell r="K7" t="str">
            <v>재방</v>
          </cell>
          <cell r="L7" t="str">
            <v>N</v>
          </cell>
          <cell r="M7" t="str">
            <v>N</v>
          </cell>
          <cell r="N7" t="str">
            <v>N</v>
          </cell>
          <cell r="O7" t="str">
            <v>15 세</v>
          </cell>
          <cell r="P7" t="str">
            <v>Y</v>
          </cell>
          <cell r="Q7" t="str">
            <v>Y</v>
          </cell>
          <cell r="R7" t="str">
            <v>Y</v>
          </cell>
          <cell r="S7" t="str">
            <v>Y</v>
          </cell>
          <cell r="T7" t="str">
            <v>N</v>
          </cell>
          <cell r="U7" t="str">
            <v>HD</v>
          </cell>
          <cell r="V7">
            <v>100</v>
          </cell>
          <cell r="X7" t="str">
            <v>정규</v>
          </cell>
          <cell r="Y7" t="str">
            <v>자료</v>
          </cell>
          <cell r="AA7" t="str">
            <v>그룹1</v>
          </cell>
          <cell r="AB7" t="str">
            <v>STEREO</v>
          </cell>
          <cell r="AE7">
            <v>0.32291666666666669</v>
          </cell>
          <cell r="AF7" t="str">
            <v>None</v>
          </cell>
          <cell r="AG7" t="str">
            <v>Y</v>
          </cell>
          <cell r="AI7">
            <v>0.32291666666666669</v>
          </cell>
          <cell r="AJ7">
            <v>1</v>
          </cell>
          <cell r="AL7" t="str">
            <v>Y</v>
          </cell>
          <cell r="AM7">
            <v>3</v>
          </cell>
          <cell r="AN7" t="str">
            <v>01:21:32:21</v>
          </cell>
          <cell r="AO7">
            <v>98</v>
          </cell>
        </row>
        <row r="8">
          <cell r="A8" t="str">
            <v>2023.08.09</v>
          </cell>
          <cell r="B8">
            <v>0.3923611111111111</v>
          </cell>
          <cell r="C8">
            <v>0.4548611111111111</v>
          </cell>
          <cell r="D8">
            <v>90</v>
          </cell>
          <cell r="E8" t="str">
            <v>C23-A009</v>
          </cell>
          <cell r="F8" t="str">
            <v>지금 한가한강</v>
          </cell>
          <cell r="H8">
            <v>1</v>
          </cell>
          <cell r="I8" t="str">
            <v>1회</v>
          </cell>
          <cell r="J8" t="str">
            <v>초방</v>
          </cell>
          <cell r="K8" t="str">
            <v>본방</v>
          </cell>
          <cell r="L8" t="str">
            <v>N</v>
          </cell>
          <cell r="M8" t="str">
            <v>N</v>
          </cell>
          <cell r="N8" t="str">
            <v>N</v>
          </cell>
          <cell r="O8" t="str">
            <v>15 세</v>
          </cell>
          <cell r="P8" t="str">
            <v>N</v>
          </cell>
          <cell r="Q8" t="str">
            <v>Y</v>
          </cell>
          <cell r="R8" t="str">
            <v>Y</v>
          </cell>
          <cell r="S8" t="str">
            <v>N</v>
          </cell>
          <cell r="T8" t="str">
            <v>N</v>
          </cell>
          <cell r="U8" t="str">
            <v>HD</v>
          </cell>
          <cell r="V8">
            <v>90</v>
          </cell>
          <cell r="X8" t="str">
            <v>정규</v>
          </cell>
          <cell r="Y8" t="str">
            <v>자료</v>
          </cell>
          <cell r="AA8" t="str">
            <v>그룹1</v>
          </cell>
          <cell r="AB8" t="str">
            <v>STEREO</v>
          </cell>
          <cell r="AE8">
            <v>0.3923611111111111</v>
          </cell>
          <cell r="AF8" t="str">
            <v>None</v>
          </cell>
          <cell r="AG8" t="str">
            <v>Y</v>
          </cell>
          <cell r="AI8">
            <v>0.3923611111111111</v>
          </cell>
          <cell r="AJ8">
            <v>0</v>
          </cell>
          <cell r="AK8" t="str">
            <v>N/A</v>
          </cell>
          <cell r="AL8" t="str">
            <v>Y</v>
          </cell>
          <cell r="AM8">
            <v>3</v>
          </cell>
          <cell r="AN8" t="str">
            <v>01:12:38:10</v>
          </cell>
          <cell r="AO8">
            <v>87</v>
          </cell>
        </row>
        <row r="9">
          <cell r="A9" t="str">
            <v>2023.08.09</v>
          </cell>
          <cell r="B9">
            <v>0.4548611111111111</v>
          </cell>
          <cell r="C9">
            <v>0.50694444444444442</v>
          </cell>
          <cell r="D9">
            <v>75</v>
          </cell>
          <cell r="E9" t="str">
            <v>D20-B022</v>
          </cell>
          <cell r="F9" t="str">
            <v>무엇이든 물어보살</v>
          </cell>
          <cell r="H9">
            <v>222</v>
          </cell>
          <cell r="I9" t="str">
            <v>222회</v>
          </cell>
          <cell r="J9" t="str">
            <v>순환</v>
          </cell>
          <cell r="K9" t="str">
            <v>재방</v>
          </cell>
          <cell r="L9" t="str">
            <v>N</v>
          </cell>
          <cell r="M9" t="str">
            <v>N</v>
          </cell>
          <cell r="N9" t="str">
            <v>N</v>
          </cell>
          <cell r="O9" t="str">
            <v>15 세</v>
          </cell>
          <cell r="P9" t="str">
            <v>Y</v>
          </cell>
          <cell r="Q9" t="str">
            <v>Y</v>
          </cell>
          <cell r="R9" t="str">
            <v>N</v>
          </cell>
          <cell r="S9" t="str">
            <v>N</v>
          </cell>
          <cell r="T9" t="str">
            <v>N</v>
          </cell>
          <cell r="U9" t="str">
            <v>HD</v>
          </cell>
          <cell r="V9">
            <v>75</v>
          </cell>
          <cell r="X9" t="str">
            <v>정규</v>
          </cell>
          <cell r="Y9" t="str">
            <v>자료</v>
          </cell>
          <cell r="AA9" t="str">
            <v>그룹1</v>
          </cell>
          <cell r="AB9" t="str">
            <v>STEREO</v>
          </cell>
          <cell r="AE9">
            <v>0.4548611111111111</v>
          </cell>
          <cell r="AF9" t="str">
            <v>None</v>
          </cell>
          <cell r="AG9" t="str">
            <v>Y</v>
          </cell>
          <cell r="AI9">
            <v>0.4548611111111111</v>
          </cell>
          <cell r="AJ9">
            <v>1</v>
          </cell>
          <cell r="AL9" t="str">
            <v>Y</v>
          </cell>
          <cell r="AM9">
            <v>4</v>
          </cell>
          <cell r="AN9" t="str">
            <v>00:58:34:26</v>
          </cell>
          <cell r="AO9">
            <v>70</v>
          </cell>
        </row>
        <row r="10">
          <cell r="A10" t="str">
            <v>2023.08.09</v>
          </cell>
          <cell r="B10">
            <v>0.50694444444444442</v>
          </cell>
          <cell r="C10">
            <v>0.58333333333333337</v>
          </cell>
          <cell r="D10">
            <v>110</v>
          </cell>
          <cell r="E10" t="str">
            <v>Y15-B001</v>
          </cell>
          <cell r="F10" t="str">
            <v>나혼자산다</v>
          </cell>
          <cell r="H10">
            <v>428</v>
          </cell>
          <cell r="I10" t="str">
            <v>428회(자막)</v>
          </cell>
          <cell r="J10" t="str">
            <v>초방</v>
          </cell>
          <cell r="K10" t="str">
            <v>본방</v>
          </cell>
          <cell r="L10" t="str">
            <v>Y</v>
          </cell>
          <cell r="M10" t="str">
            <v>N</v>
          </cell>
          <cell r="N10" t="str">
            <v>N</v>
          </cell>
          <cell r="O10" t="str">
            <v>15 세</v>
          </cell>
          <cell r="P10" t="str">
            <v>N</v>
          </cell>
          <cell r="Q10" t="str">
            <v>Y</v>
          </cell>
          <cell r="R10" t="str">
            <v>Y</v>
          </cell>
          <cell r="S10" t="str">
            <v>N</v>
          </cell>
          <cell r="T10" t="str">
            <v>N</v>
          </cell>
          <cell r="U10" t="str">
            <v>HD</v>
          </cell>
          <cell r="V10">
            <v>110</v>
          </cell>
          <cell r="X10" t="str">
            <v>정규</v>
          </cell>
          <cell r="AA10" t="str">
            <v>그룹1</v>
          </cell>
          <cell r="AB10" t="str">
            <v>STEREO</v>
          </cell>
          <cell r="AE10">
            <v>0.50694444444444442</v>
          </cell>
          <cell r="AF10" t="str">
            <v>None</v>
          </cell>
          <cell r="AG10" t="str">
            <v>N</v>
          </cell>
          <cell r="AH10" t="str">
            <v>Y</v>
          </cell>
          <cell r="AI10">
            <v>0.50694444444444442</v>
          </cell>
          <cell r="AJ10">
            <v>1</v>
          </cell>
          <cell r="AL10" t="str">
            <v>Y</v>
          </cell>
          <cell r="AM10">
            <v>4</v>
          </cell>
          <cell r="AN10" t="str">
            <v>01:30:50:19</v>
          </cell>
          <cell r="AO10">
            <v>109</v>
          </cell>
        </row>
        <row r="11">
          <cell r="A11" t="str">
            <v>2023.08.09</v>
          </cell>
          <cell r="B11">
            <v>0.58333333333333337</v>
          </cell>
          <cell r="C11">
            <v>0.64583333333333337</v>
          </cell>
          <cell r="D11">
            <v>90</v>
          </cell>
          <cell r="E11" t="str">
            <v>D23-B006</v>
          </cell>
          <cell r="F11" t="str">
            <v>아씨 두리안</v>
          </cell>
          <cell r="H11">
            <v>13</v>
          </cell>
          <cell r="I11" t="str">
            <v>13회</v>
          </cell>
          <cell r="J11" t="str">
            <v>순환</v>
          </cell>
          <cell r="K11" t="str">
            <v>본방</v>
          </cell>
          <cell r="L11" t="str">
            <v>N</v>
          </cell>
          <cell r="M11" t="str">
            <v>N</v>
          </cell>
          <cell r="N11" t="str">
            <v>N</v>
          </cell>
          <cell r="O11" t="str">
            <v>15 세</v>
          </cell>
          <cell r="P11" t="str">
            <v>Y</v>
          </cell>
          <cell r="Q11" t="str">
            <v>Y</v>
          </cell>
          <cell r="R11" t="str">
            <v>Y</v>
          </cell>
          <cell r="S11" t="str">
            <v>Y</v>
          </cell>
          <cell r="T11" t="str">
            <v>Y</v>
          </cell>
          <cell r="U11" t="str">
            <v>HD</v>
          </cell>
          <cell r="V11">
            <v>90</v>
          </cell>
          <cell r="X11" t="str">
            <v>정규</v>
          </cell>
          <cell r="Y11" t="str">
            <v>자료</v>
          </cell>
          <cell r="AA11" t="str">
            <v>그룹1</v>
          </cell>
          <cell r="AB11" t="str">
            <v>STEREO</v>
          </cell>
          <cell r="AE11">
            <v>0.58333333333333337</v>
          </cell>
          <cell r="AF11" t="str">
            <v>None</v>
          </cell>
          <cell r="AG11" t="str">
            <v>Y</v>
          </cell>
          <cell r="AI11">
            <v>0.58333333333333337</v>
          </cell>
          <cell r="AJ11">
            <v>1</v>
          </cell>
          <cell r="AL11" t="str">
            <v>Y</v>
          </cell>
          <cell r="AM11">
            <v>3</v>
          </cell>
          <cell r="AN11" t="str">
            <v>01:14:31:25</v>
          </cell>
          <cell r="AO11">
            <v>89</v>
          </cell>
        </row>
        <row r="12">
          <cell r="A12" t="str">
            <v>2023.08.09</v>
          </cell>
          <cell r="B12">
            <v>0.64583333333333337</v>
          </cell>
          <cell r="C12">
            <v>0.71180555555555547</v>
          </cell>
          <cell r="D12">
            <v>95</v>
          </cell>
          <cell r="E12" t="str">
            <v>D23-B006</v>
          </cell>
          <cell r="F12" t="str">
            <v>아씨 두리안</v>
          </cell>
          <cell r="H12">
            <v>14</v>
          </cell>
          <cell r="I12" t="str">
            <v>14회</v>
          </cell>
          <cell r="J12" t="str">
            <v>순환</v>
          </cell>
          <cell r="K12" t="str">
            <v>본방</v>
          </cell>
          <cell r="L12" t="str">
            <v>N</v>
          </cell>
          <cell r="M12" t="str">
            <v>N</v>
          </cell>
          <cell r="N12" t="str">
            <v>N</v>
          </cell>
          <cell r="O12" t="str">
            <v>15 세</v>
          </cell>
          <cell r="P12" t="str">
            <v>Y</v>
          </cell>
          <cell r="Q12" t="str">
            <v>Y</v>
          </cell>
          <cell r="R12" t="str">
            <v>Y</v>
          </cell>
          <cell r="S12" t="str">
            <v>Y</v>
          </cell>
          <cell r="T12" t="str">
            <v>Y</v>
          </cell>
          <cell r="U12" t="str">
            <v>HD</v>
          </cell>
          <cell r="V12">
            <v>95</v>
          </cell>
          <cell r="X12" t="str">
            <v>정규</v>
          </cell>
          <cell r="Y12" t="str">
            <v>자료</v>
          </cell>
          <cell r="AA12" t="str">
            <v>그룹1</v>
          </cell>
          <cell r="AB12" t="str">
            <v>STEREO</v>
          </cell>
          <cell r="AE12">
            <v>0.64583333333333337</v>
          </cell>
          <cell r="AF12" t="str">
            <v>None</v>
          </cell>
          <cell r="AG12" t="str">
            <v>Y</v>
          </cell>
          <cell r="AI12">
            <v>0.64583333333333337</v>
          </cell>
          <cell r="AJ12">
            <v>1</v>
          </cell>
          <cell r="AL12" t="str">
            <v>Y</v>
          </cell>
          <cell r="AM12">
            <v>3</v>
          </cell>
          <cell r="AN12" t="str">
            <v>01:17:11:11</v>
          </cell>
          <cell r="AO12">
            <v>93</v>
          </cell>
        </row>
        <row r="13">
          <cell r="A13" t="str">
            <v>2023.08.09</v>
          </cell>
          <cell r="B13">
            <v>0.71180555555555547</v>
          </cell>
          <cell r="C13">
            <v>0.77083333333333337</v>
          </cell>
          <cell r="D13">
            <v>85</v>
          </cell>
          <cell r="E13" t="str">
            <v>D20-B030</v>
          </cell>
          <cell r="F13" t="str">
            <v>금쪽같은 내 새끼</v>
          </cell>
          <cell r="H13">
            <v>145</v>
          </cell>
          <cell r="I13" t="str">
            <v>145회</v>
          </cell>
          <cell r="J13" t="str">
            <v>순환</v>
          </cell>
          <cell r="K13" t="str">
            <v>본방</v>
          </cell>
          <cell r="L13" t="str">
            <v>N</v>
          </cell>
          <cell r="M13" t="str">
            <v>N</v>
          </cell>
          <cell r="N13" t="str">
            <v>N</v>
          </cell>
          <cell r="O13" t="str">
            <v>12 세</v>
          </cell>
          <cell r="P13" t="str">
            <v>N</v>
          </cell>
          <cell r="Q13" t="str">
            <v>N</v>
          </cell>
          <cell r="R13" t="str">
            <v>N</v>
          </cell>
          <cell r="S13" t="str">
            <v>N</v>
          </cell>
          <cell r="T13" t="str">
            <v>N</v>
          </cell>
          <cell r="U13" t="str">
            <v>HD</v>
          </cell>
          <cell r="V13">
            <v>85</v>
          </cell>
          <cell r="X13" t="str">
            <v>정규</v>
          </cell>
          <cell r="Y13" t="str">
            <v>자료</v>
          </cell>
          <cell r="AA13" t="str">
            <v>그룹1</v>
          </cell>
          <cell r="AB13" t="str">
            <v>STEREO</v>
          </cell>
          <cell r="AE13">
            <v>0.71180555555555547</v>
          </cell>
          <cell r="AF13" t="str">
            <v>None</v>
          </cell>
          <cell r="AG13" t="str">
            <v>Y</v>
          </cell>
          <cell r="AI13">
            <v>0.71180555555555547</v>
          </cell>
          <cell r="AJ13">
            <v>1</v>
          </cell>
          <cell r="AL13" t="str">
            <v>Y</v>
          </cell>
          <cell r="AM13">
            <v>3</v>
          </cell>
          <cell r="AN13" t="str">
            <v>01:06:11:24</v>
          </cell>
          <cell r="AO13">
            <v>79</v>
          </cell>
        </row>
        <row r="14">
          <cell r="A14" t="str">
            <v>2023.08.09</v>
          </cell>
          <cell r="B14">
            <v>0.77083333333333337</v>
          </cell>
          <cell r="C14">
            <v>0.84722222222222221</v>
          </cell>
          <cell r="D14">
            <v>110</v>
          </cell>
          <cell r="E14" t="str">
            <v>Y15-B001</v>
          </cell>
          <cell r="F14" t="str">
            <v>나혼자산다</v>
          </cell>
          <cell r="H14">
            <v>428</v>
          </cell>
          <cell r="I14" t="str">
            <v>428회(자막)</v>
          </cell>
          <cell r="J14" t="str">
            <v>순환</v>
          </cell>
          <cell r="K14" t="str">
            <v>재방</v>
          </cell>
          <cell r="L14" t="str">
            <v>Y</v>
          </cell>
          <cell r="M14" t="str">
            <v>N</v>
          </cell>
          <cell r="N14" t="str">
            <v>N</v>
          </cell>
          <cell r="O14" t="str">
            <v>15 세</v>
          </cell>
          <cell r="P14" t="str">
            <v>N</v>
          </cell>
          <cell r="Q14" t="str">
            <v>Y</v>
          </cell>
          <cell r="R14" t="str">
            <v>Y</v>
          </cell>
          <cell r="S14" t="str">
            <v>N</v>
          </cell>
          <cell r="T14" t="str">
            <v>N</v>
          </cell>
          <cell r="U14" t="str">
            <v>HD</v>
          </cell>
          <cell r="V14">
            <v>110</v>
          </cell>
          <cell r="X14" t="str">
            <v>정규</v>
          </cell>
          <cell r="AA14" t="str">
            <v>그룹1</v>
          </cell>
          <cell r="AB14" t="str">
            <v>STEREO</v>
          </cell>
          <cell r="AE14">
            <v>0.77083333333333337</v>
          </cell>
          <cell r="AF14" t="str">
            <v>None</v>
          </cell>
          <cell r="AG14" t="str">
            <v>N</v>
          </cell>
          <cell r="AH14" t="str">
            <v>Y</v>
          </cell>
          <cell r="AI14">
            <v>0.77083333333333337</v>
          </cell>
          <cell r="AJ14">
            <v>1</v>
          </cell>
          <cell r="AL14" t="str">
            <v>Y</v>
          </cell>
          <cell r="AM14">
            <v>4</v>
          </cell>
          <cell r="AN14" t="str">
            <v>01:30:50:19</v>
          </cell>
          <cell r="AO14">
            <v>109</v>
          </cell>
        </row>
        <row r="15">
          <cell r="A15" t="str">
            <v>2023.08.09</v>
          </cell>
          <cell r="B15">
            <v>0.84722222222222221</v>
          </cell>
          <cell r="C15">
            <v>0.90625</v>
          </cell>
          <cell r="D15">
            <v>85</v>
          </cell>
          <cell r="E15" t="str">
            <v>D20-B030</v>
          </cell>
          <cell r="F15" t="str">
            <v>금쪽같은 내 새끼</v>
          </cell>
          <cell r="H15">
            <v>155</v>
          </cell>
          <cell r="I15" t="str">
            <v>155회</v>
          </cell>
          <cell r="J15" t="str">
            <v>순환</v>
          </cell>
          <cell r="K15" t="str">
            <v>본방</v>
          </cell>
          <cell r="L15" t="str">
            <v>N</v>
          </cell>
          <cell r="M15" t="str">
            <v>N</v>
          </cell>
          <cell r="N15" t="str">
            <v>N</v>
          </cell>
          <cell r="O15" t="str">
            <v>12 세</v>
          </cell>
          <cell r="P15" t="str">
            <v>N</v>
          </cell>
          <cell r="Q15" t="str">
            <v>N</v>
          </cell>
          <cell r="R15" t="str">
            <v>N</v>
          </cell>
          <cell r="S15" t="str">
            <v>N</v>
          </cell>
          <cell r="T15" t="str">
            <v>N</v>
          </cell>
          <cell r="U15" t="str">
            <v>HD</v>
          </cell>
          <cell r="V15">
            <v>85</v>
          </cell>
          <cell r="X15" t="str">
            <v>정규</v>
          </cell>
          <cell r="AA15" t="str">
            <v>그룹1</v>
          </cell>
          <cell r="AB15" t="str">
            <v>STEREO</v>
          </cell>
          <cell r="AE15">
            <v>0.84722222222222221</v>
          </cell>
          <cell r="AF15" t="str">
            <v>None</v>
          </cell>
          <cell r="AG15" t="str">
            <v>Y</v>
          </cell>
          <cell r="AI15">
            <v>0.84722222222222221</v>
          </cell>
          <cell r="AJ15">
            <v>1</v>
          </cell>
          <cell r="AL15" t="str">
            <v>Y</v>
          </cell>
          <cell r="AM15">
            <v>3</v>
          </cell>
          <cell r="AN15" t="str">
            <v>01:08:31:22</v>
          </cell>
          <cell r="AO15">
            <v>82</v>
          </cell>
        </row>
        <row r="16">
          <cell r="A16" t="str">
            <v>2023.08.09</v>
          </cell>
          <cell r="B16">
            <v>0.90625</v>
          </cell>
          <cell r="C16">
            <v>0.95486111111111116</v>
          </cell>
          <cell r="D16">
            <v>70</v>
          </cell>
          <cell r="E16" t="str">
            <v>C23-A006</v>
          </cell>
          <cell r="F16" t="str">
            <v>미친원정대</v>
          </cell>
          <cell r="H16">
            <v>9</v>
          </cell>
          <cell r="J16" t="str">
            <v>초방</v>
          </cell>
          <cell r="K16" t="str">
            <v>본방</v>
          </cell>
          <cell r="O16" t="str">
            <v>15 세</v>
          </cell>
          <cell r="P16" t="str">
            <v>Y</v>
          </cell>
          <cell r="Q16" t="str">
            <v>Y</v>
          </cell>
          <cell r="R16" t="str">
            <v>Y</v>
          </cell>
          <cell r="U16" t="str">
            <v>HD</v>
          </cell>
          <cell r="V16">
            <v>70</v>
          </cell>
          <cell r="X16" t="str">
            <v>정규</v>
          </cell>
          <cell r="Y16" t="str">
            <v>자료</v>
          </cell>
          <cell r="AA16" t="str">
            <v>그룹1</v>
          </cell>
          <cell r="AB16" t="str">
            <v>STEREO</v>
          </cell>
          <cell r="AE16">
            <v>0.90625</v>
          </cell>
          <cell r="AF16" t="str">
            <v>None</v>
          </cell>
          <cell r="AG16" t="str">
            <v>Y</v>
          </cell>
          <cell r="AI16">
            <v>0.90625</v>
          </cell>
          <cell r="AJ16">
            <v>1</v>
          </cell>
          <cell r="AL16" t="str">
            <v>Y</v>
          </cell>
          <cell r="AM16">
            <v>0</v>
          </cell>
          <cell r="AN16" t="str">
            <v>00:00:00:00</v>
          </cell>
          <cell r="AO16">
            <v>0</v>
          </cell>
        </row>
        <row r="17">
          <cell r="A17" t="str">
            <v>2023.08.09</v>
          </cell>
          <cell r="B17">
            <v>0.95486111111111116</v>
          </cell>
          <cell r="C17">
            <v>1.0173611111111112</v>
          </cell>
          <cell r="D17">
            <v>90</v>
          </cell>
          <cell r="E17" t="str">
            <v>D23-B006</v>
          </cell>
          <cell r="F17" t="str">
            <v>아씨 두리안</v>
          </cell>
          <cell r="H17">
            <v>13</v>
          </cell>
          <cell r="I17" t="str">
            <v>13회</v>
          </cell>
          <cell r="J17" t="str">
            <v>순환</v>
          </cell>
          <cell r="K17" t="str">
            <v>재방</v>
          </cell>
          <cell r="L17" t="str">
            <v>N</v>
          </cell>
          <cell r="M17" t="str">
            <v>N</v>
          </cell>
          <cell r="N17" t="str">
            <v>N</v>
          </cell>
          <cell r="O17" t="str">
            <v>15 세</v>
          </cell>
          <cell r="P17" t="str">
            <v>Y</v>
          </cell>
          <cell r="Q17" t="str">
            <v>Y</v>
          </cell>
          <cell r="R17" t="str">
            <v>Y</v>
          </cell>
          <cell r="S17" t="str">
            <v>Y</v>
          </cell>
          <cell r="T17" t="str">
            <v>Y</v>
          </cell>
          <cell r="U17" t="str">
            <v>HD</v>
          </cell>
          <cell r="V17">
            <v>90</v>
          </cell>
          <cell r="X17" t="str">
            <v>정규</v>
          </cell>
          <cell r="Y17" t="str">
            <v>자료</v>
          </cell>
          <cell r="AA17" t="str">
            <v>그룹1</v>
          </cell>
          <cell r="AB17" t="str">
            <v>STEREO</v>
          </cell>
          <cell r="AE17">
            <v>0.95486111111111116</v>
          </cell>
          <cell r="AF17" t="str">
            <v>None</v>
          </cell>
          <cell r="AG17" t="str">
            <v>Y</v>
          </cell>
          <cell r="AI17">
            <v>0.95486111111111116</v>
          </cell>
          <cell r="AJ17">
            <v>1</v>
          </cell>
          <cell r="AL17" t="str">
            <v>Y</v>
          </cell>
          <cell r="AM17">
            <v>3</v>
          </cell>
          <cell r="AN17" t="str">
            <v>01:14:31:25</v>
          </cell>
          <cell r="AO17">
            <v>89</v>
          </cell>
        </row>
        <row r="18">
          <cell r="A18" t="str">
            <v>2023.08.09</v>
          </cell>
          <cell r="B18">
            <v>1.0173611111111112</v>
          </cell>
          <cell r="C18">
            <v>1.0833333333333333</v>
          </cell>
          <cell r="D18">
            <v>95</v>
          </cell>
          <cell r="E18" t="str">
            <v>D23-B006</v>
          </cell>
          <cell r="F18" t="str">
            <v>아씨 두리안</v>
          </cell>
          <cell r="H18">
            <v>14</v>
          </cell>
          <cell r="I18" t="str">
            <v>14회</v>
          </cell>
          <cell r="J18" t="str">
            <v>순환</v>
          </cell>
          <cell r="K18" t="str">
            <v>재방</v>
          </cell>
          <cell r="L18" t="str">
            <v>N</v>
          </cell>
          <cell r="M18" t="str">
            <v>N</v>
          </cell>
          <cell r="N18" t="str">
            <v>N</v>
          </cell>
          <cell r="O18" t="str">
            <v>15 세</v>
          </cell>
          <cell r="P18" t="str">
            <v>Y</v>
          </cell>
          <cell r="Q18" t="str">
            <v>Y</v>
          </cell>
          <cell r="R18" t="str">
            <v>Y</v>
          </cell>
          <cell r="S18" t="str">
            <v>Y</v>
          </cell>
          <cell r="T18" t="str">
            <v>Y</v>
          </cell>
          <cell r="U18" t="str">
            <v>HD</v>
          </cell>
          <cell r="V18">
            <v>95</v>
          </cell>
          <cell r="X18" t="str">
            <v>정규</v>
          </cell>
          <cell r="Y18" t="str">
            <v>자료</v>
          </cell>
          <cell r="AA18" t="str">
            <v>그룹1</v>
          </cell>
          <cell r="AB18" t="str">
            <v>STEREO</v>
          </cell>
          <cell r="AE18">
            <v>1.0173611111111112</v>
          </cell>
          <cell r="AF18" t="str">
            <v>None</v>
          </cell>
          <cell r="AG18" t="str">
            <v>Y</v>
          </cell>
          <cell r="AI18">
            <v>1.7361111111111112E-2</v>
          </cell>
          <cell r="AJ18">
            <v>1</v>
          </cell>
          <cell r="AL18" t="str">
            <v>Y</v>
          </cell>
          <cell r="AM18">
            <v>3</v>
          </cell>
          <cell r="AN18" t="str">
            <v>01:17:11:11</v>
          </cell>
          <cell r="AO18">
            <v>93</v>
          </cell>
        </row>
      </sheetData>
      <sheetData sheetId="2">
        <row r="1">
          <cell r="A1" t="str">
            <v>방송일</v>
          </cell>
          <cell r="B1" t="str">
            <v>방송시각</v>
          </cell>
          <cell r="C1" t="str">
            <v>종료시각</v>
          </cell>
          <cell r="D1" t="str">
            <v>길이</v>
          </cell>
          <cell r="E1" t="str">
            <v>프로그램코드</v>
          </cell>
          <cell r="F1" t="str">
            <v>프로그램 제목</v>
          </cell>
          <cell r="G1" t="str">
            <v>부</v>
          </cell>
          <cell r="H1" t="str">
            <v>화수</v>
          </cell>
          <cell r="I1" t="str">
            <v>부제</v>
          </cell>
          <cell r="J1" t="str">
            <v>초방구분</v>
          </cell>
          <cell r="K1" t="str">
            <v>방송구분</v>
          </cell>
          <cell r="L1" t="str">
            <v>자막</v>
          </cell>
          <cell r="M1" t="str">
            <v>해설</v>
          </cell>
          <cell r="N1" t="str">
            <v>수화</v>
          </cell>
          <cell r="O1" t="str">
            <v>심의등급</v>
          </cell>
          <cell r="P1" t="str">
            <v>주제</v>
          </cell>
          <cell r="Q1" t="str">
            <v>언어</v>
          </cell>
          <cell r="R1" t="str">
            <v>모방</v>
          </cell>
          <cell r="S1" t="str">
            <v>폭력</v>
          </cell>
          <cell r="T1" t="str">
            <v>선정</v>
          </cell>
          <cell r="U1" t="str">
            <v>화질</v>
          </cell>
          <cell r="V1" t="str">
            <v>편성길이</v>
          </cell>
          <cell r="W1" t="str">
            <v>시급</v>
          </cell>
          <cell r="X1" t="str">
            <v>편성구분</v>
          </cell>
          <cell r="Y1" t="str">
            <v>송출구분</v>
          </cell>
          <cell r="Z1" t="str">
            <v>추가정보</v>
          </cell>
          <cell r="AA1" t="str">
            <v>편성그룹</v>
          </cell>
          <cell r="AB1" t="str">
            <v>Audio</v>
          </cell>
          <cell r="AC1" t="str">
            <v>밴드코드</v>
          </cell>
          <cell r="AD1" t="str">
            <v>밴드명칭</v>
          </cell>
          <cell r="AE1" t="str">
            <v>편성시각</v>
          </cell>
          <cell r="AF1" t="str">
            <v>표시색상</v>
          </cell>
          <cell r="AG1" t="str">
            <v>회차표시</v>
          </cell>
          <cell r="AH1" t="str">
            <v>부제표시</v>
          </cell>
          <cell r="AI1" t="str">
            <v>표시시각</v>
          </cell>
          <cell r="AJ1" t="str">
            <v>입력구분</v>
          </cell>
          <cell r="AK1" t="str">
            <v>편성소재</v>
          </cell>
          <cell r="AL1" t="str">
            <v>소재유무</v>
          </cell>
          <cell r="AM1" t="str">
            <v>소재개수</v>
          </cell>
          <cell r="AN1" t="str">
            <v>소재길이</v>
          </cell>
          <cell r="AO1" t="str">
            <v>편성길이(소재)</v>
          </cell>
        </row>
        <row r="2">
          <cell r="A2" t="str">
            <v>2023.08.10</v>
          </cell>
          <cell r="B2">
            <v>8.3333333333333329E-2</v>
          </cell>
          <cell r="C2">
            <v>0.1388888888888889</v>
          </cell>
          <cell r="D2">
            <v>80</v>
          </cell>
          <cell r="E2" t="str">
            <v>C22-A001</v>
          </cell>
          <cell r="F2" t="str">
            <v>돈쭐내러 왔습니다2</v>
          </cell>
          <cell r="H2">
            <v>40</v>
          </cell>
          <cell r="I2" t="str">
            <v>40회(자막)</v>
          </cell>
          <cell r="J2" t="str">
            <v>순환</v>
          </cell>
          <cell r="K2" t="str">
            <v>재방</v>
          </cell>
          <cell r="L2" t="str">
            <v>Y</v>
          </cell>
          <cell r="M2" t="str">
            <v>N</v>
          </cell>
          <cell r="N2" t="str">
            <v>N</v>
          </cell>
          <cell r="O2" t="str">
            <v>15 세</v>
          </cell>
          <cell r="P2" t="str">
            <v>Y</v>
          </cell>
          <cell r="Q2" t="str">
            <v>Y</v>
          </cell>
          <cell r="R2" t="str">
            <v>Y</v>
          </cell>
          <cell r="S2" t="str">
            <v>N</v>
          </cell>
          <cell r="T2" t="str">
            <v>N</v>
          </cell>
          <cell r="U2" t="str">
            <v>HD</v>
          </cell>
          <cell r="V2">
            <v>80</v>
          </cell>
          <cell r="W2" t="str">
            <v>SA</v>
          </cell>
          <cell r="X2" t="str">
            <v>정규</v>
          </cell>
          <cell r="Y2" t="str">
            <v>자료</v>
          </cell>
          <cell r="AA2" t="str">
            <v>그룹1</v>
          </cell>
          <cell r="AB2" t="str">
            <v>STEREO</v>
          </cell>
          <cell r="AE2">
            <v>8.3333333333333329E-2</v>
          </cell>
          <cell r="AF2" t="str">
            <v>None</v>
          </cell>
          <cell r="AG2" t="str">
            <v>Y</v>
          </cell>
          <cell r="AI2">
            <v>8.3333333333333329E-2</v>
          </cell>
          <cell r="AJ2">
            <v>1</v>
          </cell>
          <cell r="AK2" t="str">
            <v>N/A</v>
          </cell>
          <cell r="AL2" t="str">
            <v>Y</v>
          </cell>
          <cell r="AM2">
            <v>3</v>
          </cell>
          <cell r="AN2" t="str">
            <v>01:05:28:19</v>
          </cell>
          <cell r="AO2">
            <v>79</v>
          </cell>
        </row>
        <row r="3">
          <cell r="A3" t="str">
            <v>2023.08.10</v>
          </cell>
          <cell r="B3">
            <v>0.1388888888888889</v>
          </cell>
          <cell r="C3">
            <v>0.19444444444444445</v>
          </cell>
          <cell r="D3">
            <v>80</v>
          </cell>
          <cell r="E3" t="str">
            <v>C15-A001</v>
          </cell>
          <cell r="F3" t="str">
            <v>맛있는 녀석들</v>
          </cell>
          <cell r="H3">
            <v>279</v>
          </cell>
          <cell r="I3" t="str">
            <v>279회(자)</v>
          </cell>
          <cell r="J3" t="str">
            <v>순환</v>
          </cell>
          <cell r="K3" t="str">
            <v>재방</v>
          </cell>
          <cell r="L3" t="str">
            <v>Y</v>
          </cell>
          <cell r="M3" t="str">
            <v>N</v>
          </cell>
          <cell r="N3" t="str">
            <v>N</v>
          </cell>
          <cell r="O3" t="str">
            <v>15 세</v>
          </cell>
          <cell r="P3" t="str">
            <v>N</v>
          </cell>
          <cell r="Q3" t="str">
            <v>Y</v>
          </cell>
          <cell r="R3" t="str">
            <v>Y</v>
          </cell>
          <cell r="S3" t="str">
            <v>N</v>
          </cell>
          <cell r="T3" t="str">
            <v>N</v>
          </cell>
          <cell r="U3" t="str">
            <v>HD</v>
          </cell>
          <cell r="V3">
            <v>80</v>
          </cell>
          <cell r="X3" t="str">
            <v>정규</v>
          </cell>
          <cell r="Y3" t="str">
            <v>자료</v>
          </cell>
          <cell r="Z3" t="str">
            <v>지역 경제 활성화-경기도 성남시</v>
          </cell>
          <cell r="AA3" t="str">
            <v>그룹1</v>
          </cell>
          <cell r="AB3" t="str">
            <v>STEREO</v>
          </cell>
          <cell r="AE3">
            <v>0.1388888888888889</v>
          </cell>
          <cell r="AF3" t="str">
            <v>None</v>
          </cell>
          <cell r="AG3" t="str">
            <v>Y</v>
          </cell>
          <cell r="AH3" t="str">
            <v>N</v>
          </cell>
          <cell r="AI3">
            <v>0.1388888888888889</v>
          </cell>
          <cell r="AJ3">
            <v>1</v>
          </cell>
          <cell r="AL3" t="str">
            <v>Y</v>
          </cell>
          <cell r="AM3">
            <v>4</v>
          </cell>
          <cell r="AN3" t="str">
            <v>01:02:56:20</v>
          </cell>
          <cell r="AO3">
            <v>76</v>
          </cell>
        </row>
        <row r="4">
          <cell r="A4" t="str">
            <v>2023.08.10</v>
          </cell>
          <cell r="B4">
            <v>0.19444444444444445</v>
          </cell>
          <cell r="C4">
            <v>0.25</v>
          </cell>
          <cell r="D4">
            <v>80</v>
          </cell>
          <cell r="E4" t="str">
            <v>C15-A001</v>
          </cell>
          <cell r="F4" t="str">
            <v>맛있는 녀석들</v>
          </cell>
          <cell r="H4">
            <v>40</v>
          </cell>
          <cell r="I4" t="str">
            <v>40회(일반)(자,수,해)</v>
          </cell>
          <cell r="J4" t="str">
            <v>순환</v>
          </cell>
          <cell r="K4" t="str">
            <v>재방</v>
          </cell>
          <cell r="L4" t="str">
            <v>Y</v>
          </cell>
          <cell r="M4" t="str">
            <v>Y</v>
          </cell>
          <cell r="N4" t="str">
            <v>Y</v>
          </cell>
          <cell r="O4" t="str">
            <v>15 세</v>
          </cell>
          <cell r="P4" t="str">
            <v>N</v>
          </cell>
          <cell r="Q4" t="str">
            <v>Y</v>
          </cell>
          <cell r="R4" t="str">
            <v>Y</v>
          </cell>
          <cell r="S4" t="str">
            <v>N</v>
          </cell>
          <cell r="T4" t="str">
            <v>N</v>
          </cell>
          <cell r="U4" t="str">
            <v>HD</v>
          </cell>
          <cell r="V4">
            <v>80</v>
          </cell>
          <cell r="X4" t="str">
            <v>정규</v>
          </cell>
          <cell r="Z4" t="str">
            <v>칼국수/코다리조림</v>
          </cell>
          <cell r="AA4" t="str">
            <v>그룹1</v>
          </cell>
          <cell r="AB4" t="str">
            <v>STEREO</v>
          </cell>
          <cell r="AE4">
            <v>0.19444444444444445</v>
          </cell>
          <cell r="AF4" t="str">
            <v>None</v>
          </cell>
          <cell r="AG4" t="str">
            <v>Y</v>
          </cell>
          <cell r="AH4" t="str">
            <v>N</v>
          </cell>
          <cell r="AI4">
            <v>0.19444444444444445</v>
          </cell>
          <cell r="AJ4">
            <v>1</v>
          </cell>
          <cell r="AL4" t="str">
            <v>Y</v>
          </cell>
          <cell r="AM4">
            <v>3</v>
          </cell>
          <cell r="AN4" t="str">
            <v>00:56:06:29</v>
          </cell>
          <cell r="AO4">
            <v>67</v>
          </cell>
        </row>
        <row r="5">
          <cell r="A5" t="str">
            <v>2023.08.10</v>
          </cell>
          <cell r="B5">
            <v>0.25</v>
          </cell>
          <cell r="C5">
            <v>0.2673611111111111</v>
          </cell>
          <cell r="D5">
            <v>25</v>
          </cell>
          <cell r="E5" t="str">
            <v>C20-A001</v>
          </cell>
          <cell r="F5" t="str">
            <v>오늘부터 운동뚱</v>
          </cell>
          <cell r="H5">
            <v>31</v>
          </cell>
          <cell r="I5" t="str">
            <v>31회</v>
          </cell>
          <cell r="J5" t="str">
            <v>순환</v>
          </cell>
          <cell r="K5" t="str">
            <v>재방</v>
          </cell>
          <cell r="L5" t="str">
            <v>N</v>
          </cell>
          <cell r="M5" t="str">
            <v>N</v>
          </cell>
          <cell r="N5" t="str">
            <v>N</v>
          </cell>
          <cell r="O5" t="str">
            <v>15 세</v>
          </cell>
          <cell r="P5" t="str">
            <v>Y</v>
          </cell>
          <cell r="Q5" t="str">
            <v>Y</v>
          </cell>
          <cell r="R5" t="str">
            <v>N</v>
          </cell>
          <cell r="S5" t="str">
            <v>N</v>
          </cell>
          <cell r="T5" t="str">
            <v>N</v>
          </cell>
          <cell r="U5" t="str">
            <v>HD</v>
          </cell>
          <cell r="V5">
            <v>25</v>
          </cell>
          <cell r="W5" t="str">
            <v>A</v>
          </cell>
          <cell r="X5" t="str">
            <v>정규</v>
          </cell>
          <cell r="Z5" t="str">
            <v>3:3 서바이벌</v>
          </cell>
          <cell r="AA5" t="str">
            <v>그룹1</v>
          </cell>
          <cell r="AB5" t="str">
            <v>STEREO</v>
          </cell>
          <cell r="AE5">
            <v>0.25</v>
          </cell>
          <cell r="AF5" t="str">
            <v>None</v>
          </cell>
          <cell r="AG5" t="str">
            <v>Y</v>
          </cell>
          <cell r="AI5">
            <v>0.25</v>
          </cell>
          <cell r="AJ5">
            <v>1</v>
          </cell>
          <cell r="AL5" t="str">
            <v>Y</v>
          </cell>
          <cell r="AM5">
            <v>2</v>
          </cell>
          <cell r="AN5" t="str">
            <v>00:18:11:20</v>
          </cell>
          <cell r="AO5">
            <v>22</v>
          </cell>
        </row>
        <row r="6">
          <cell r="A6" t="str">
            <v>2023.08.10</v>
          </cell>
          <cell r="B6">
            <v>0.2673611111111111</v>
          </cell>
          <cell r="C6">
            <v>0.32291666666666669</v>
          </cell>
          <cell r="D6">
            <v>80</v>
          </cell>
          <cell r="E6" t="str">
            <v>C21-A010</v>
          </cell>
          <cell r="F6" t="str">
            <v>돈쭐내러 왔습니다</v>
          </cell>
          <cell r="H6">
            <v>11</v>
          </cell>
          <cell r="I6" t="str">
            <v>11회(자막)</v>
          </cell>
          <cell r="J6" t="str">
            <v>순환</v>
          </cell>
          <cell r="K6" t="str">
            <v>재방</v>
          </cell>
          <cell r="L6" t="str">
            <v>Y</v>
          </cell>
          <cell r="M6" t="str">
            <v>N</v>
          </cell>
          <cell r="N6" t="str">
            <v>N</v>
          </cell>
          <cell r="O6" t="str">
            <v>15 세</v>
          </cell>
          <cell r="P6" t="str">
            <v>Y</v>
          </cell>
          <cell r="Q6" t="str">
            <v>Y</v>
          </cell>
          <cell r="R6" t="str">
            <v>Y</v>
          </cell>
          <cell r="S6" t="str">
            <v>N</v>
          </cell>
          <cell r="T6" t="str">
            <v>N</v>
          </cell>
          <cell r="U6" t="str">
            <v>HD</v>
          </cell>
          <cell r="V6">
            <v>80</v>
          </cell>
          <cell r="X6" t="str">
            <v>정규</v>
          </cell>
          <cell r="AA6" t="str">
            <v>그룹1</v>
          </cell>
          <cell r="AB6" t="str">
            <v>STEREO</v>
          </cell>
          <cell r="AE6">
            <v>0.2673611111111111</v>
          </cell>
          <cell r="AF6" t="str">
            <v>None</v>
          </cell>
          <cell r="AG6" t="str">
            <v>Y</v>
          </cell>
          <cell r="AI6">
            <v>0.2673611111111111</v>
          </cell>
          <cell r="AJ6">
            <v>1</v>
          </cell>
          <cell r="AL6" t="str">
            <v>Y</v>
          </cell>
          <cell r="AM6">
            <v>3</v>
          </cell>
          <cell r="AN6" t="str">
            <v>01:05:02:10</v>
          </cell>
          <cell r="AO6">
            <v>78</v>
          </cell>
        </row>
        <row r="7">
          <cell r="A7" t="str">
            <v>2023.08.10</v>
          </cell>
          <cell r="B7">
            <v>0.32291666666666669</v>
          </cell>
          <cell r="C7">
            <v>0.38194444444444442</v>
          </cell>
          <cell r="D7">
            <v>85</v>
          </cell>
          <cell r="E7" t="str">
            <v>D20-B030</v>
          </cell>
          <cell r="F7" t="str">
            <v>금쪽같은 내 새끼</v>
          </cell>
          <cell r="H7">
            <v>155</v>
          </cell>
          <cell r="I7" t="str">
            <v>155회</v>
          </cell>
          <cell r="J7" t="str">
            <v>순환</v>
          </cell>
          <cell r="K7" t="str">
            <v>재방</v>
          </cell>
          <cell r="L7" t="str">
            <v>N</v>
          </cell>
          <cell r="M7" t="str">
            <v>N</v>
          </cell>
          <cell r="N7" t="str">
            <v>N</v>
          </cell>
          <cell r="O7" t="str">
            <v>12 세</v>
          </cell>
          <cell r="P7" t="str">
            <v>N</v>
          </cell>
          <cell r="Q7" t="str">
            <v>N</v>
          </cell>
          <cell r="R7" t="str">
            <v>N</v>
          </cell>
          <cell r="S7" t="str">
            <v>N</v>
          </cell>
          <cell r="T7" t="str">
            <v>N</v>
          </cell>
          <cell r="U7" t="str">
            <v>HD</v>
          </cell>
          <cell r="V7">
            <v>85</v>
          </cell>
          <cell r="X7" t="str">
            <v>정규</v>
          </cell>
          <cell r="Y7" t="str">
            <v>자료</v>
          </cell>
          <cell r="AA7" t="str">
            <v>그룹1</v>
          </cell>
          <cell r="AB7" t="str">
            <v>STEREO</v>
          </cell>
          <cell r="AE7">
            <v>0.32291666666666669</v>
          </cell>
          <cell r="AF7" t="str">
            <v>None</v>
          </cell>
          <cell r="AG7" t="str">
            <v>Y</v>
          </cell>
          <cell r="AI7">
            <v>0.32291666666666669</v>
          </cell>
          <cell r="AJ7">
            <v>1</v>
          </cell>
          <cell r="AL7" t="str">
            <v>Y</v>
          </cell>
          <cell r="AM7">
            <v>3</v>
          </cell>
          <cell r="AN7" t="str">
            <v>01:08:31:22</v>
          </cell>
          <cell r="AO7">
            <v>82</v>
          </cell>
        </row>
        <row r="8">
          <cell r="A8" t="str">
            <v>2023.08.10</v>
          </cell>
          <cell r="B8">
            <v>0.38194444444444442</v>
          </cell>
          <cell r="C8">
            <v>0.45833333333333331</v>
          </cell>
          <cell r="D8">
            <v>110</v>
          </cell>
          <cell r="E8" t="str">
            <v>Y15-B001</v>
          </cell>
          <cell r="F8" t="str">
            <v>나혼자산다</v>
          </cell>
          <cell r="H8">
            <v>428</v>
          </cell>
          <cell r="I8" t="str">
            <v>428회(자막)</v>
          </cell>
          <cell r="J8" t="str">
            <v>순환</v>
          </cell>
          <cell r="K8" t="str">
            <v>재방</v>
          </cell>
          <cell r="L8" t="str">
            <v>Y</v>
          </cell>
          <cell r="M8" t="str">
            <v>N</v>
          </cell>
          <cell r="N8" t="str">
            <v>N</v>
          </cell>
          <cell r="O8" t="str">
            <v>15 세</v>
          </cell>
          <cell r="P8" t="str">
            <v>N</v>
          </cell>
          <cell r="Q8" t="str">
            <v>Y</v>
          </cell>
          <cell r="R8" t="str">
            <v>Y</v>
          </cell>
          <cell r="S8" t="str">
            <v>N</v>
          </cell>
          <cell r="T8" t="str">
            <v>N</v>
          </cell>
          <cell r="U8" t="str">
            <v>HD</v>
          </cell>
          <cell r="V8">
            <v>110</v>
          </cell>
          <cell r="X8" t="str">
            <v>정규</v>
          </cell>
          <cell r="Y8" t="str">
            <v>자료</v>
          </cell>
          <cell r="AA8" t="str">
            <v>그룹1</v>
          </cell>
          <cell r="AB8" t="str">
            <v>STEREO</v>
          </cell>
          <cell r="AE8">
            <v>0.38194444444444442</v>
          </cell>
          <cell r="AF8" t="str">
            <v>None</v>
          </cell>
          <cell r="AG8" t="str">
            <v>N</v>
          </cell>
          <cell r="AH8" t="str">
            <v>Y</v>
          </cell>
          <cell r="AI8">
            <v>0.38194444444444442</v>
          </cell>
          <cell r="AJ8">
            <v>1</v>
          </cell>
          <cell r="AL8" t="str">
            <v>Y</v>
          </cell>
          <cell r="AM8">
            <v>4</v>
          </cell>
          <cell r="AN8" t="str">
            <v>01:30:50:19</v>
          </cell>
          <cell r="AO8">
            <v>109</v>
          </cell>
        </row>
        <row r="9">
          <cell r="A9" t="str">
            <v>2023.08.10</v>
          </cell>
          <cell r="B9">
            <v>0.45833333333333331</v>
          </cell>
          <cell r="C9">
            <v>0.52430555555555558</v>
          </cell>
          <cell r="D9">
            <v>95</v>
          </cell>
          <cell r="E9" t="str">
            <v>D23-B006</v>
          </cell>
          <cell r="F9" t="str">
            <v>아씨 두리안</v>
          </cell>
          <cell r="H9">
            <v>13</v>
          </cell>
          <cell r="I9" t="str">
            <v>13회</v>
          </cell>
          <cell r="J9" t="str">
            <v>순환</v>
          </cell>
          <cell r="K9" t="str">
            <v>재방</v>
          </cell>
          <cell r="L9" t="str">
            <v>N</v>
          </cell>
          <cell r="M9" t="str">
            <v>N</v>
          </cell>
          <cell r="N9" t="str">
            <v>N</v>
          </cell>
          <cell r="O9" t="str">
            <v>15 세</v>
          </cell>
          <cell r="P9" t="str">
            <v>Y</v>
          </cell>
          <cell r="Q9" t="str">
            <v>Y</v>
          </cell>
          <cell r="R9" t="str">
            <v>Y</v>
          </cell>
          <cell r="S9" t="str">
            <v>Y</v>
          </cell>
          <cell r="T9" t="str">
            <v>Y</v>
          </cell>
          <cell r="U9" t="str">
            <v>HD</v>
          </cell>
          <cell r="V9">
            <v>95</v>
          </cell>
          <cell r="X9" t="str">
            <v>정규</v>
          </cell>
          <cell r="AA9" t="str">
            <v>그룹1</v>
          </cell>
          <cell r="AB9" t="str">
            <v>STEREO</v>
          </cell>
          <cell r="AE9">
            <v>0.45833333333333331</v>
          </cell>
          <cell r="AF9" t="str">
            <v>None</v>
          </cell>
          <cell r="AG9" t="str">
            <v>Y</v>
          </cell>
          <cell r="AI9">
            <v>0.45833333333333331</v>
          </cell>
          <cell r="AJ9">
            <v>1</v>
          </cell>
          <cell r="AL9" t="str">
            <v>Y</v>
          </cell>
          <cell r="AM9">
            <v>3</v>
          </cell>
          <cell r="AN9" t="str">
            <v>01:14:31:25</v>
          </cell>
          <cell r="AO9">
            <v>89</v>
          </cell>
        </row>
        <row r="10">
          <cell r="A10" t="str">
            <v>2023.08.10</v>
          </cell>
          <cell r="B10">
            <v>0.52430555555555558</v>
          </cell>
          <cell r="C10">
            <v>0.58680555555555558</v>
          </cell>
          <cell r="D10">
            <v>90</v>
          </cell>
          <cell r="E10" t="str">
            <v>D23-B006</v>
          </cell>
          <cell r="F10" t="str">
            <v>아씨 두리안</v>
          </cell>
          <cell r="H10">
            <v>14</v>
          </cell>
          <cell r="I10" t="str">
            <v>14회</v>
          </cell>
          <cell r="J10" t="str">
            <v>순환</v>
          </cell>
          <cell r="K10" t="str">
            <v>재방</v>
          </cell>
          <cell r="L10" t="str">
            <v>N</v>
          </cell>
          <cell r="M10" t="str">
            <v>N</v>
          </cell>
          <cell r="N10" t="str">
            <v>N</v>
          </cell>
          <cell r="O10" t="str">
            <v>15 세</v>
          </cell>
          <cell r="P10" t="str">
            <v>Y</v>
          </cell>
          <cell r="Q10" t="str">
            <v>Y</v>
          </cell>
          <cell r="R10" t="str">
            <v>Y</v>
          </cell>
          <cell r="S10" t="str">
            <v>Y</v>
          </cell>
          <cell r="T10" t="str">
            <v>Y</v>
          </cell>
          <cell r="U10" t="str">
            <v>HD</v>
          </cell>
          <cell r="V10">
            <v>90</v>
          </cell>
          <cell r="X10" t="str">
            <v>정규</v>
          </cell>
          <cell r="AA10" t="str">
            <v>그룹1</v>
          </cell>
          <cell r="AB10" t="str">
            <v>STEREO</v>
          </cell>
          <cell r="AE10">
            <v>0.52430555555555558</v>
          </cell>
          <cell r="AF10" t="str">
            <v>None</v>
          </cell>
          <cell r="AG10" t="str">
            <v>Y</v>
          </cell>
          <cell r="AI10">
            <v>0.52430555555555558</v>
          </cell>
          <cell r="AJ10">
            <v>1</v>
          </cell>
          <cell r="AL10" t="str">
            <v>Y</v>
          </cell>
          <cell r="AM10">
            <v>3</v>
          </cell>
          <cell r="AN10" t="str">
            <v>01:17:11:11</v>
          </cell>
          <cell r="AO10">
            <v>93</v>
          </cell>
        </row>
        <row r="11">
          <cell r="A11" t="str">
            <v>2023.08.10</v>
          </cell>
          <cell r="B11">
            <v>0.58680555555555558</v>
          </cell>
          <cell r="C11">
            <v>0.63888888888888895</v>
          </cell>
          <cell r="D11">
            <v>75</v>
          </cell>
          <cell r="E11" t="str">
            <v>D20-B022</v>
          </cell>
          <cell r="F11" t="str">
            <v>무엇이든 물어보살</v>
          </cell>
          <cell r="H11">
            <v>223</v>
          </cell>
          <cell r="I11" t="str">
            <v>223회</v>
          </cell>
          <cell r="J11" t="str">
            <v>초방</v>
          </cell>
          <cell r="K11" t="str">
            <v>본방</v>
          </cell>
          <cell r="L11" t="str">
            <v>N</v>
          </cell>
          <cell r="M11" t="str">
            <v>N</v>
          </cell>
          <cell r="N11" t="str">
            <v>N</v>
          </cell>
          <cell r="O11" t="str">
            <v>15 세</v>
          </cell>
          <cell r="P11" t="str">
            <v>Y</v>
          </cell>
          <cell r="Q11" t="str">
            <v>Y</v>
          </cell>
          <cell r="R11" t="str">
            <v>N</v>
          </cell>
          <cell r="S11" t="str">
            <v>N</v>
          </cell>
          <cell r="T11" t="str">
            <v>N</v>
          </cell>
          <cell r="U11" t="str">
            <v>HD</v>
          </cell>
          <cell r="V11">
            <v>75</v>
          </cell>
          <cell r="X11" t="str">
            <v>정규</v>
          </cell>
          <cell r="AA11" t="str">
            <v>그룹1</v>
          </cell>
          <cell r="AB11" t="str">
            <v>STEREO</v>
          </cell>
          <cell r="AE11">
            <v>0.58680555555555558</v>
          </cell>
          <cell r="AF11" t="str">
            <v>None</v>
          </cell>
          <cell r="AG11" t="str">
            <v>Y</v>
          </cell>
          <cell r="AI11">
            <v>0.58680555555555558</v>
          </cell>
          <cell r="AJ11">
            <v>1</v>
          </cell>
          <cell r="AL11" t="str">
            <v>Y</v>
          </cell>
          <cell r="AM11">
            <v>4</v>
          </cell>
          <cell r="AN11" t="str">
            <v>01:02:29:17</v>
          </cell>
          <cell r="AO11">
            <v>75</v>
          </cell>
        </row>
        <row r="12">
          <cell r="A12" t="str">
            <v>2023.08.10</v>
          </cell>
          <cell r="B12">
            <v>0.63888888888888895</v>
          </cell>
          <cell r="C12">
            <v>0.71527777777777779</v>
          </cell>
          <cell r="D12">
            <v>110</v>
          </cell>
          <cell r="E12" t="str">
            <v>Y15-B001</v>
          </cell>
          <cell r="F12" t="str">
            <v>나혼자산다</v>
          </cell>
          <cell r="H12">
            <v>480</v>
          </cell>
          <cell r="I12" t="str">
            <v>480회</v>
          </cell>
          <cell r="J12" t="str">
            <v>순환</v>
          </cell>
          <cell r="K12" t="str">
            <v>본방</v>
          </cell>
          <cell r="L12" t="str">
            <v>N</v>
          </cell>
          <cell r="M12" t="str">
            <v>N</v>
          </cell>
          <cell r="N12" t="str">
            <v>N</v>
          </cell>
          <cell r="O12" t="str">
            <v>15 세</v>
          </cell>
          <cell r="P12" t="str">
            <v>N</v>
          </cell>
          <cell r="Q12" t="str">
            <v>Y</v>
          </cell>
          <cell r="R12" t="str">
            <v>Y</v>
          </cell>
          <cell r="S12" t="str">
            <v>N</v>
          </cell>
          <cell r="T12" t="str">
            <v>N</v>
          </cell>
          <cell r="U12" t="str">
            <v>HD</v>
          </cell>
          <cell r="V12">
            <v>110</v>
          </cell>
          <cell r="X12" t="str">
            <v>정규</v>
          </cell>
          <cell r="Y12" t="str">
            <v>자료</v>
          </cell>
          <cell r="AA12" t="str">
            <v>그룹1</v>
          </cell>
          <cell r="AB12" t="str">
            <v>STEREO</v>
          </cell>
          <cell r="AE12">
            <v>0.63888888888888895</v>
          </cell>
          <cell r="AF12" t="str">
            <v>None</v>
          </cell>
          <cell r="AG12" t="str">
            <v>N</v>
          </cell>
          <cell r="AH12" t="str">
            <v>Y</v>
          </cell>
          <cell r="AI12">
            <v>0.63888888888888895</v>
          </cell>
          <cell r="AJ12">
            <v>1</v>
          </cell>
          <cell r="AL12" t="str">
            <v>Y</v>
          </cell>
          <cell r="AM12">
            <v>4</v>
          </cell>
          <cell r="AN12" t="str">
            <v>01:28:31:00</v>
          </cell>
          <cell r="AO12">
            <v>106</v>
          </cell>
        </row>
        <row r="13">
          <cell r="A13" t="str">
            <v>2023.08.10</v>
          </cell>
          <cell r="B13">
            <v>0.71527777777777779</v>
          </cell>
          <cell r="C13">
            <v>0.78125</v>
          </cell>
          <cell r="D13">
            <v>95</v>
          </cell>
          <cell r="E13" t="str">
            <v>D23-B006</v>
          </cell>
          <cell r="F13" t="str">
            <v>아씨 두리안</v>
          </cell>
          <cell r="H13">
            <v>13</v>
          </cell>
          <cell r="I13" t="str">
            <v>13회</v>
          </cell>
          <cell r="J13" t="str">
            <v>순환</v>
          </cell>
          <cell r="K13" t="str">
            <v>본방</v>
          </cell>
          <cell r="L13" t="str">
            <v>N</v>
          </cell>
          <cell r="M13" t="str">
            <v>N</v>
          </cell>
          <cell r="N13" t="str">
            <v>N</v>
          </cell>
          <cell r="O13" t="str">
            <v>15 세</v>
          </cell>
          <cell r="P13" t="str">
            <v>Y</v>
          </cell>
          <cell r="Q13" t="str">
            <v>Y</v>
          </cell>
          <cell r="R13" t="str">
            <v>Y</v>
          </cell>
          <cell r="S13" t="str">
            <v>Y</v>
          </cell>
          <cell r="T13" t="str">
            <v>Y</v>
          </cell>
          <cell r="U13" t="str">
            <v>HD</v>
          </cell>
          <cell r="V13">
            <v>95</v>
          </cell>
          <cell r="X13" t="str">
            <v>정규</v>
          </cell>
          <cell r="Y13" t="str">
            <v>자료</v>
          </cell>
          <cell r="AA13" t="str">
            <v>그룹1</v>
          </cell>
          <cell r="AB13" t="str">
            <v>STEREO</v>
          </cell>
          <cell r="AE13">
            <v>0.71527777777777779</v>
          </cell>
          <cell r="AF13" t="str">
            <v>None</v>
          </cell>
          <cell r="AG13" t="str">
            <v>Y</v>
          </cell>
          <cell r="AI13">
            <v>0.71527777777777779</v>
          </cell>
          <cell r="AJ13">
            <v>1</v>
          </cell>
          <cell r="AL13" t="str">
            <v>Y</v>
          </cell>
          <cell r="AM13">
            <v>3</v>
          </cell>
          <cell r="AN13" t="str">
            <v>01:14:31:25</v>
          </cell>
          <cell r="AO13">
            <v>89</v>
          </cell>
        </row>
        <row r="14">
          <cell r="A14" t="str">
            <v>2023.08.10</v>
          </cell>
          <cell r="B14">
            <v>0.78125</v>
          </cell>
          <cell r="C14">
            <v>0.84375</v>
          </cell>
          <cell r="D14">
            <v>90</v>
          </cell>
          <cell r="E14" t="str">
            <v>D23-B006</v>
          </cell>
          <cell r="F14" t="str">
            <v>아씨 두리안</v>
          </cell>
          <cell r="H14">
            <v>14</v>
          </cell>
          <cell r="I14" t="str">
            <v>14회</v>
          </cell>
          <cell r="J14" t="str">
            <v>순환</v>
          </cell>
          <cell r="K14" t="str">
            <v>본방</v>
          </cell>
          <cell r="L14" t="str">
            <v>N</v>
          </cell>
          <cell r="M14" t="str">
            <v>N</v>
          </cell>
          <cell r="N14" t="str">
            <v>N</v>
          </cell>
          <cell r="O14" t="str">
            <v>15 세</v>
          </cell>
          <cell r="P14" t="str">
            <v>Y</v>
          </cell>
          <cell r="Q14" t="str">
            <v>Y</v>
          </cell>
          <cell r="R14" t="str">
            <v>Y</v>
          </cell>
          <cell r="S14" t="str">
            <v>Y</v>
          </cell>
          <cell r="T14" t="str">
            <v>Y</v>
          </cell>
          <cell r="U14" t="str">
            <v>HD</v>
          </cell>
          <cell r="V14">
            <v>90</v>
          </cell>
          <cell r="X14" t="str">
            <v>정규</v>
          </cell>
          <cell r="Y14" t="str">
            <v>자료</v>
          </cell>
          <cell r="AA14" t="str">
            <v>그룹1</v>
          </cell>
          <cell r="AB14" t="str">
            <v>STEREO</v>
          </cell>
          <cell r="AE14">
            <v>0.78125</v>
          </cell>
          <cell r="AF14" t="str">
            <v>None</v>
          </cell>
          <cell r="AG14" t="str">
            <v>Y</v>
          </cell>
          <cell r="AI14">
            <v>0.78125</v>
          </cell>
          <cell r="AJ14">
            <v>1</v>
          </cell>
          <cell r="AL14" t="str">
            <v>Y</v>
          </cell>
          <cell r="AM14">
            <v>3</v>
          </cell>
          <cell r="AN14" t="str">
            <v>01:17:11:11</v>
          </cell>
          <cell r="AO14">
            <v>93</v>
          </cell>
        </row>
        <row r="15">
          <cell r="A15" t="str">
            <v>2023.08.10</v>
          </cell>
          <cell r="B15">
            <v>0.84375</v>
          </cell>
          <cell r="C15">
            <v>0.90277777777777779</v>
          </cell>
          <cell r="D15">
            <v>85</v>
          </cell>
          <cell r="E15" t="str">
            <v>D20-B030</v>
          </cell>
          <cell r="F15" t="str">
            <v>금쪽같은 내 새끼</v>
          </cell>
          <cell r="H15">
            <v>155</v>
          </cell>
          <cell r="J15" t="str">
            <v>순환</v>
          </cell>
          <cell r="K15" t="str">
            <v>재방</v>
          </cell>
          <cell r="O15" t="str">
            <v>12 세</v>
          </cell>
          <cell r="U15" t="str">
            <v>HD</v>
          </cell>
          <cell r="V15">
            <v>85</v>
          </cell>
          <cell r="X15" t="str">
            <v>정규</v>
          </cell>
          <cell r="Y15" t="str">
            <v>자료</v>
          </cell>
          <cell r="AA15" t="str">
            <v>그룹1</v>
          </cell>
          <cell r="AB15" t="str">
            <v>STEREO</v>
          </cell>
          <cell r="AE15">
            <v>0.84375</v>
          </cell>
          <cell r="AF15" t="str">
            <v>None</v>
          </cell>
          <cell r="AG15" t="str">
            <v>Y</v>
          </cell>
          <cell r="AI15">
            <v>0.84375</v>
          </cell>
          <cell r="AJ15">
            <v>1</v>
          </cell>
          <cell r="AL15" t="str">
            <v>Y</v>
          </cell>
          <cell r="AM15">
            <v>0</v>
          </cell>
          <cell r="AN15" t="str">
            <v>00:00:00:00</v>
          </cell>
          <cell r="AO15">
            <v>0</v>
          </cell>
        </row>
        <row r="16">
          <cell r="A16" t="str">
            <v>2023.08.10</v>
          </cell>
          <cell r="B16">
            <v>0.90277777777777779</v>
          </cell>
          <cell r="C16">
            <v>0.97916666666666663</v>
          </cell>
          <cell r="D16">
            <v>110</v>
          </cell>
          <cell r="E16" t="str">
            <v>Y15-B001</v>
          </cell>
          <cell r="F16" t="str">
            <v>나혼자산다</v>
          </cell>
          <cell r="H16">
            <v>480</v>
          </cell>
          <cell r="I16" t="str">
            <v>480회</v>
          </cell>
          <cell r="J16" t="str">
            <v>순환</v>
          </cell>
          <cell r="K16" t="str">
            <v>재방</v>
          </cell>
          <cell r="L16" t="str">
            <v>N</v>
          </cell>
          <cell r="M16" t="str">
            <v>N</v>
          </cell>
          <cell r="N16" t="str">
            <v>N</v>
          </cell>
          <cell r="O16" t="str">
            <v>15 세</v>
          </cell>
          <cell r="P16" t="str">
            <v>N</v>
          </cell>
          <cell r="Q16" t="str">
            <v>Y</v>
          </cell>
          <cell r="R16" t="str">
            <v>Y</v>
          </cell>
          <cell r="S16" t="str">
            <v>N</v>
          </cell>
          <cell r="T16" t="str">
            <v>N</v>
          </cell>
          <cell r="U16" t="str">
            <v>HD</v>
          </cell>
          <cell r="V16">
            <v>110</v>
          </cell>
          <cell r="X16" t="str">
            <v>정규</v>
          </cell>
          <cell r="AA16" t="str">
            <v>그룹1</v>
          </cell>
          <cell r="AB16" t="str">
            <v>STEREO</v>
          </cell>
          <cell r="AE16">
            <v>0.90277777777777779</v>
          </cell>
          <cell r="AF16" t="str">
            <v>None</v>
          </cell>
          <cell r="AG16" t="str">
            <v>N</v>
          </cell>
          <cell r="AH16" t="str">
            <v>Y</v>
          </cell>
          <cell r="AI16">
            <v>0.90277777777777779</v>
          </cell>
          <cell r="AJ16">
            <v>1</v>
          </cell>
          <cell r="AL16" t="str">
            <v>Y</v>
          </cell>
          <cell r="AM16">
            <v>4</v>
          </cell>
          <cell r="AN16" t="str">
            <v>01:28:31:00</v>
          </cell>
          <cell r="AO16">
            <v>106</v>
          </cell>
        </row>
        <row r="17">
          <cell r="A17" t="str">
            <v>2023.08.10</v>
          </cell>
          <cell r="B17">
            <v>0.97916666666666663</v>
          </cell>
          <cell r="C17">
            <v>1.0590277777777779</v>
          </cell>
          <cell r="D17">
            <v>115</v>
          </cell>
          <cell r="E17" t="str">
            <v>D23-B009</v>
          </cell>
          <cell r="F17" t="str">
            <v>벌거벗은 세계사</v>
          </cell>
          <cell r="H17">
            <v>82</v>
          </cell>
          <cell r="I17" t="str">
            <v>82회</v>
          </cell>
          <cell r="J17" t="str">
            <v>순환</v>
          </cell>
          <cell r="K17" t="str">
            <v>본방</v>
          </cell>
          <cell r="L17" t="str">
            <v>N</v>
          </cell>
          <cell r="M17" t="str">
            <v>N</v>
          </cell>
          <cell r="N17" t="str">
            <v>N</v>
          </cell>
          <cell r="O17" t="str">
            <v>12 세</v>
          </cell>
          <cell r="P17" t="str">
            <v>N</v>
          </cell>
          <cell r="Q17" t="str">
            <v>N</v>
          </cell>
          <cell r="R17" t="str">
            <v>N</v>
          </cell>
          <cell r="S17" t="str">
            <v>N</v>
          </cell>
          <cell r="T17" t="str">
            <v>N</v>
          </cell>
          <cell r="U17" t="str">
            <v>HD</v>
          </cell>
          <cell r="V17">
            <v>115</v>
          </cell>
          <cell r="X17" t="str">
            <v>정규</v>
          </cell>
          <cell r="Y17" t="str">
            <v>자료</v>
          </cell>
          <cell r="AA17" t="str">
            <v>그룹1</v>
          </cell>
          <cell r="AB17" t="str">
            <v>STEREO</v>
          </cell>
          <cell r="AE17">
            <v>0.97916666666666663</v>
          </cell>
          <cell r="AF17" t="str">
            <v>None</v>
          </cell>
          <cell r="AG17" t="str">
            <v>Y</v>
          </cell>
          <cell r="AI17">
            <v>0.97916666666666663</v>
          </cell>
          <cell r="AJ17">
            <v>1</v>
          </cell>
          <cell r="AL17" t="str">
            <v>Y</v>
          </cell>
          <cell r="AM17">
            <v>4</v>
          </cell>
          <cell r="AN17" t="str">
            <v>01:34:35:00</v>
          </cell>
          <cell r="AO17">
            <v>114</v>
          </cell>
        </row>
        <row r="18">
          <cell r="A18" t="str">
            <v>2023.08.10</v>
          </cell>
          <cell r="B18">
            <v>1.0590277777777779</v>
          </cell>
          <cell r="C18">
            <v>1.0833333333333333</v>
          </cell>
          <cell r="D18">
            <v>35</v>
          </cell>
          <cell r="E18" t="str">
            <v>C23-A006</v>
          </cell>
          <cell r="F18" t="str">
            <v>미친원정대</v>
          </cell>
          <cell r="H18">
            <v>9</v>
          </cell>
          <cell r="J18" t="str">
            <v>순환</v>
          </cell>
          <cell r="K18" t="str">
            <v>재방</v>
          </cell>
          <cell r="O18" t="str">
            <v>15 세</v>
          </cell>
          <cell r="P18" t="str">
            <v>Y</v>
          </cell>
          <cell r="Q18" t="str">
            <v>Y</v>
          </cell>
          <cell r="R18" t="str">
            <v>Y</v>
          </cell>
          <cell r="U18" t="str">
            <v>HD</v>
          </cell>
          <cell r="V18">
            <v>35</v>
          </cell>
          <cell r="X18" t="str">
            <v>정규</v>
          </cell>
          <cell r="Y18" t="str">
            <v>자료</v>
          </cell>
          <cell r="AA18" t="str">
            <v>그룹1</v>
          </cell>
          <cell r="AB18" t="str">
            <v>STEREO</v>
          </cell>
          <cell r="AE18">
            <v>1.0590277777777779</v>
          </cell>
          <cell r="AF18" t="str">
            <v>None</v>
          </cell>
          <cell r="AG18" t="str">
            <v>Y</v>
          </cell>
          <cell r="AI18">
            <v>5.9027777777777783E-2</v>
          </cell>
          <cell r="AJ18">
            <v>1</v>
          </cell>
          <cell r="AL18" t="str">
            <v>Y</v>
          </cell>
          <cell r="AM18">
            <v>0</v>
          </cell>
          <cell r="AN18" t="str">
            <v>00:00:00:00</v>
          </cell>
          <cell r="AO18">
            <v>0</v>
          </cell>
        </row>
      </sheetData>
      <sheetData sheetId="3">
        <row r="1">
          <cell r="A1" t="str">
            <v>방송일</v>
          </cell>
          <cell r="B1" t="str">
            <v>방송시각</v>
          </cell>
          <cell r="C1" t="str">
            <v>종료시각</v>
          </cell>
          <cell r="D1" t="str">
            <v>길이</v>
          </cell>
          <cell r="E1" t="str">
            <v>프로그램코드</v>
          </cell>
          <cell r="F1" t="str">
            <v>프로그램 제목</v>
          </cell>
          <cell r="G1" t="str">
            <v>부</v>
          </cell>
          <cell r="H1" t="str">
            <v>화수</v>
          </cell>
          <cell r="I1" t="str">
            <v>부제</v>
          </cell>
          <cell r="J1" t="str">
            <v>초방구분</v>
          </cell>
          <cell r="K1" t="str">
            <v>방송구분</v>
          </cell>
          <cell r="L1" t="str">
            <v>자막</v>
          </cell>
          <cell r="M1" t="str">
            <v>해설</v>
          </cell>
          <cell r="N1" t="str">
            <v>수화</v>
          </cell>
          <cell r="O1" t="str">
            <v>심의등급</v>
          </cell>
          <cell r="P1" t="str">
            <v>주제</v>
          </cell>
          <cell r="Q1" t="str">
            <v>언어</v>
          </cell>
          <cell r="R1" t="str">
            <v>모방</v>
          </cell>
          <cell r="S1" t="str">
            <v>폭력</v>
          </cell>
          <cell r="T1" t="str">
            <v>선정</v>
          </cell>
          <cell r="U1" t="str">
            <v>화질</v>
          </cell>
          <cell r="V1" t="str">
            <v>편성길이</v>
          </cell>
          <cell r="W1" t="str">
            <v>시급</v>
          </cell>
          <cell r="X1" t="str">
            <v>편성구분</v>
          </cell>
          <cell r="Y1" t="str">
            <v>송출구분</v>
          </cell>
          <cell r="Z1" t="str">
            <v>추가정보</v>
          </cell>
          <cell r="AA1" t="str">
            <v>편성그룹</v>
          </cell>
          <cell r="AB1" t="str">
            <v>Audio</v>
          </cell>
          <cell r="AC1" t="str">
            <v>밴드코드</v>
          </cell>
          <cell r="AD1" t="str">
            <v>밴드명칭</v>
          </cell>
          <cell r="AE1" t="str">
            <v>편성시각</v>
          </cell>
          <cell r="AF1" t="str">
            <v>표시색상</v>
          </cell>
          <cell r="AG1" t="str">
            <v>회차표시</v>
          </cell>
          <cell r="AH1" t="str">
            <v>부제표시</v>
          </cell>
          <cell r="AI1" t="str">
            <v>표시시각</v>
          </cell>
          <cell r="AJ1" t="str">
            <v>입력구분</v>
          </cell>
          <cell r="AK1" t="str">
            <v>편성소재</v>
          </cell>
          <cell r="AL1" t="str">
            <v>소재유무</v>
          </cell>
          <cell r="AM1" t="str">
            <v>소재개수</v>
          </cell>
          <cell r="AN1" t="str">
            <v>소재길이</v>
          </cell>
          <cell r="AO1" t="str">
            <v>편성길이(소재)</v>
          </cell>
        </row>
        <row r="2">
          <cell r="A2" t="str">
            <v>2023.08.11</v>
          </cell>
          <cell r="B2">
            <v>8.3333333333333329E-2</v>
          </cell>
          <cell r="C2">
            <v>0.1076388888888889</v>
          </cell>
          <cell r="D2">
            <v>35</v>
          </cell>
          <cell r="E2" t="str">
            <v>C23-A006</v>
          </cell>
          <cell r="F2" t="str">
            <v>미친원정대</v>
          </cell>
          <cell r="H2">
            <v>9</v>
          </cell>
          <cell r="J2" t="str">
            <v>순환</v>
          </cell>
          <cell r="K2" t="str">
            <v>재방</v>
          </cell>
          <cell r="O2" t="str">
            <v>15 세</v>
          </cell>
          <cell r="P2" t="str">
            <v>Y</v>
          </cell>
          <cell r="Q2" t="str">
            <v>Y</v>
          </cell>
          <cell r="R2" t="str">
            <v>Y</v>
          </cell>
          <cell r="U2" t="str">
            <v>HD</v>
          </cell>
          <cell r="V2">
            <v>35</v>
          </cell>
          <cell r="W2" t="str">
            <v>SA</v>
          </cell>
          <cell r="X2" t="str">
            <v>정규</v>
          </cell>
          <cell r="Y2" t="str">
            <v>자료</v>
          </cell>
          <cell r="AA2" t="str">
            <v>그룹1</v>
          </cell>
          <cell r="AB2" t="str">
            <v>STEREO</v>
          </cell>
          <cell r="AE2">
            <v>8.3333333333333329E-2</v>
          </cell>
          <cell r="AF2" t="str">
            <v>None</v>
          </cell>
          <cell r="AG2" t="str">
            <v>Y</v>
          </cell>
          <cell r="AI2">
            <v>8.3333333333333329E-2</v>
          </cell>
          <cell r="AJ2">
            <v>1</v>
          </cell>
          <cell r="AL2" t="str">
            <v>Y</v>
          </cell>
          <cell r="AM2">
            <v>0</v>
          </cell>
          <cell r="AN2" t="str">
            <v>00:00:00:00</v>
          </cell>
          <cell r="AO2">
            <v>0</v>
          </cell>
        </row>
        <row r="3">
          <cell r="A3" t="str">
            <v>2023.08.11</v>
          </cell>
          <cell r="B3">
            <v>0.1076388888888889</v>
          </cell>
          <cell r="C3">
            <v>0.16319444444444445</v>
          </cell>
          <cell r="D3">
            <v>80</v>
          </cell>
          <cell r="E3" t="str">
            <v>C21-A010</v>
          </cell>
          <cell r="F3" t="str">
            <v>돈쭐내러 왔습니다</v>
          </cell>
          <cell r="H3">
            <v>5</v>
          </cell>
          <cell r="I3" t="str">
            <v>5회(자막)</v>
          </cell>
          <cell r="J3" t="str">
            <v>순환</v>
          </cell>
          <cell r="K3" t="str">
            <v>재방</v>
          </cell>
          <cell r="L3" t="str">
            <v>Y</v>
          </cell>
          <cell r="M3" t="str">
            <v>N</v>
          </cell>
          <cell r="N3" t="str">
            <v>N</v>
          </cell>
          <cell r="O3" t="str">
            <v>15 세</v>
          </cell>
          <cell r="P3" t="str">
            <v>Y</v>
          </cell>
          <cell r="Q3" t="str">
            <v>Y</v>
          </cell>
          <cell r="R3" t="str">
            <v>Y</v>
          </cell>
          <cell r="S3" t="str">
            <v>N</v>
          </cell>
          <cell r="T3" t="str">
            <v>N</v>
          </cell>
          <cell r="U3" t="str">
            <v>HD</v>
          </cell>
          <cell r="V3">
            <v>80</v>
          </cell>
          <cell r="X3" t="str">
            <v>정규</v>
          </cell>
          <cell r="Y3" t="str">
            <v>자료</v>
          </cell>
          <cell r="AA3" t="str">
            <v>그룹1</v>
          </cell>
          <cell r="AB3" t="str">
            <v>STEREO</v>
          </cell>
          <cell r="AE3">
            <v>0.1076388888888889</v>
          </cell>
          <cell r="AF3" t="str">
            <v>None</v>
          </cell>
          <cell r="AG3" t="str">
            <v>Y</v>
          </cell>
          <cell r="AI3">
            <v>0.1076388888888889</v>
          </cell>
          <cell r="AJ3">
            <v>1</v>
          </cell>
          <cell r="AL3" t="str">
            <v>Y</v>
          </cell>
          <cell r="AM3">
            <v>2</v>
          </cell>
          <cell r="AN3" t="str">
            <v>00:55:28:25</v>
          </cell>
          <cell r="AO3">
            <v>67</v>
          </cell>
        </row>
        <row r="4">
          <cell r="A4" t="str">
            <v>2023.08.11</v>
          </cell>
          <cell r="B4">
            <v>0.16319444444444445</v>
          </cell>
          <cell r="C4">
            <v>0.21180555555555555</v>
          </cell>
          <cell r="D4">
            <v>70</v>
          </cell>
          <cell r="E4" t="str">
            <v>C15-A001</v>
          </cell>
          <cell r="F4" t="str">
            <v>맛있는 녀석들</v>
          </cell>
          <cell r="H4">
            <v>28</v>
          </cell>
          <cell r="I4" t="str">
            <v>28회(일반)(자,수,해)</v>
          </cell>
          <cell r="J4" t="str">
            <v>순환</v>
          </cell>
          <cell r="K4" t="str">
            <v>재방</v>
          </cell>
          <cell r="L4" t="str">
            <v>Y</v>
          </cell>
          <cell r="M4" t="str">
            <v>Y</v>
          </cell>
          <cell r="N4" t="str">
            <v>Y</v>
          </cell>
          <cell r="O4" t="str">
            <v>15 세</v>
          </cell>
          <cell r="P4" t="str">
            <v>N</v>
          </cell>
          <cell r="Q4" t="str">
            <v>Y</v>
          </cell>
          <cell r="R4" t="str">
            <v>Y</v>
          </cell>
          <cell r="S4" t="str">
            <v>N</v>
          </cell>
          <cell r="T4" t="str">
            <v>N</v>
          </cell>
          <cell r="U4" t="str">
            <v>HD</v>
          </cell>
          <cell r="V4">
            <v>70</v>
          </cell>
          <cell r="X4" t="str">
            <v>정규</v>
          </cell>
          <cell r="Y4" t="str">
            <v>자료</v>
          </cell>
          <cell r="Z4" t="str">
            <v>갈치조림/오리진흙구이</v>
          </cell>
          <cell r="AA4" t="str">
            <v>그룹1</v>
          </cell>
          <cell r="AB4" t="str">
            <v>STEREO</v>
          </cell>
          <cell r="AE4">
            <v>0.16319444444444445</v>
          </cell>
          <cell r="AF4" t="str">
            <v>None</v>
          </cell>
          <cell r="AG4" t="str">
            <v>Y</v>
          </cell>
          <cell r="AH4" t="str">
            <v>N</v>
          </cell>
          <cell r="AI4">
            <v>0.16319444444444445</v>
          </cell>
          <cell r="AJ4">
            <v>1</v>
          </cell>
          <cell r="AL4" t="str">
            <v>Y</v>
          </cell>
          <cell r="AM4">
            <v>3</v>
          </cell>
          <cell r="AN4" t="str">
            <v>00:54:31:19</v>
          </cell>
          <cell r="AO4">
            <v>65</v>
          </cell>
        </row>
        <row r="5">
          <cell r="A5" t="str">
            <v>2023.08.11</v>
          </cell>
          <cell r="B5">
            <v>0.21180555555555555</v>
          </cell>
          <cell r="C5">
            <v>0.27083333333333331</v>
          </cell>
          <cell r="D5">
            <v>85</v>
          </cell>
          <cell r="E5" t="str">
            <v>D20-B030</v>
          </cell>
          <cell r="F5" t="str">
            <v>금쪽같은 내 새끼</v>
          </cell>
          <cell r="H5">
            <v>68</v>
          </cell>
          <cell r="I5" t="str">
            <v>68회(자)</v>
          </cell>
          <cell r="J5" t="str">
            <v>순환</v>
          </cell>
          <cell r="K5" t="str">
            <v>본방</v>
          </cell>
          <cell r="L5" t="str">
            <v>Y</v>
          </cell>
          <cell r="M5" t="str">
            <v>N</v>
          </cell>
          <cell r="N5" t="str">
            <v>N</v>
          </cell>
          <cell r="O5" t="str">
            <v>12 세</v>
          </cell>
          <cell r="P5" t="str">
            <v>N</v>
          </cell>
          <cell r="Q5" t="str">
            <v>N</v>
          </cell>
          <cell r="R5" t="str">
            <v>N</v>
          </cell>
          <cell r="S5" t="str">
            <v>N</v>
          </cell>
          <cell r="T5" t="str">
            <v>N</v>
          </cell>
          <cell r="U5" t="str">
            <v>HD</v>
          </cell>
          <cell r="V5">
            <v>85</v>
          </cell>
          <cell r="X5" t="str">
            <v>정규</v>
          </cell>
          <cell r="Y5" t="str">
            <v>자료</v>
          </cell>
          <cell r="AA5" t="str">
            <v>그룹1</v>
          </cell>
          <cell r="AB5" t="str">
            <v>STEREO</v>
          </cell>
          <cell r="AE5">
            <v>0.21180555555555555</v>
          </cell>
          <cell r="AF5" t="str">
            <v>None</v>
          </cell>
          <cell r="AG5" t="str">
            <v>Y</v>
          </cell>
          <cell r="AI5">
            <v>0.21180555555555555</v>
          </cell>
          <cell r="AJ5">
            <v>1</v>
          </cell>
          <cell r="AL5" t="str">
            <v>Y</v>
          </cell>
          <cell r="AM5">
            <v>3</v>
          </cell>
          <cell r="AN5" t="str">
            <v>01:08:28:27</v>
          </cell>
          <cell r="AO5">
            <v>82</v>
          </cell>
        </row>
        <row r="6">
          <cell r="A6" t="str">
            <v>2023.08.11</v>
          </cell>
          <cell r="B6">
            <v>0.27083333333333331</v>
          </cell>
          <cell r="C6">
            <v>0.3125</v>
          </cell>
          <cell r="D6">
            <v>60</v>
          </cell>
          <cell r="E6" t="str">
            <v>C21-A006</v>
          </cell>
          <cell r="F6" t="str">
            <v>스파이시 걸스</v>
          </cell>
          <cell r="H6">
            <v>5</v>
          </cell>
          <cell r="I6" t="str">
            <v>5회(자막)</v>
          </cell>
          <cell r="J6" t="str">
            <v>순환</v>
          </cell>
          <cell r="K6" t="str">
            <v>재방</v>
          </cell>
          <cell r="L6" t="str">
            <v>Y</v>
          </cell>
          <cell r="M6" t="str">
            <v>N</v>
          </cell>
          <cell r="N6" t="str">
            <v>N</v>
          </cell>
          <cell r="O6" t="str">
            <v>15 세</v>
          </cell>
          <cell r="P6" t="str">
            <v>Y</v>
          </cell>
          <cell r="Q6" t="str">
            <v>Y</v>
          </cell>
          <cell r="R6" t="str">
            <v>Y</v>
          </cell>
          <cell r="S6" t="str">
            <v>N</v>
          </cell>
          <cell r="T6" t="str">
            <v>N</v>
          </cell>
          <cell r="U6" t="str">
            <v>HD</v>
          </cell>
          <cell r="V6">
            <v>60</v>
          </cell>
          <cell r="X6" t="str">
            <v>정규</v>
          </cell>
          <cell r="Y6" t="str">
            <v>자료</v>
          </cell>
          <cell r="AA6" t="str">
            <v>그룹1</v>
          </cell>
          <cell r="AB6" t="str">
            <v>STEREO</v>
          </cell>
          <cell r="AE6">
            <v>0.27083333333333331</v>
          </cell>
          <cell r="AF6" t="str">
            <v>None</v>
          </cell>
          <cell r="AG6" t="str">
            <v>Y</v>
          </cell>
          <cell r="AI6">
            <v>0.27083333333333331</v>
          </cell>
          <cell r="AJ6">
            <v>1</v>
          </cell>
          <cell r="AL6" t="str">
            <v>Y</v>
          </cell>
          <cell r="AM6">
            <v>2</v>
          </cell>
          <cell r="AN6" t="str">
            <v>00:46:28:10</v>
          </cell>
          <cell r="AO6">
            <v>56</v>
          </cell>
        </row>
        <row r="7">
          <cell r="A7" t="str">
            <v>2023.08.11</v>
          </cell>
          <cell r="B7">
            <v>0.3125</v>
          </cell>
          <cell r="C7">
            <v>0.3611111111111111</v>
          </cell>
          <cell r="D7">
            <v>70</v>
          </cell>
          <cell r="E7" t="str">
            <v>C23-A006</v>
          </cell>
          <cell r="F7" t="str">
            <v>미친원정대</v>
          </cell>
          <cell r="H7">
            <v>8</v>
          </cell>
          <cell r="I7" t="str">
            <v>8회</v>
          </cell>
          <cell r="J7" t="str">
            <v>순환</v>
          </cell>
          <cell r="K7" t="str">
            <v>본방</v>
          </cell>
          <cell r="L7" t="str">
            <v>N</v>
          </cell>
          <cell r="M7" t="str">
            <v>N</v>
          </cell>
          <cell r="N7" t="str">
            <v>N</v>
          </cell>
          <cell r="O7" t="str">
            <v>15 세</v>
          </cell>
          <cell r="P7" t="str">
            <v>Y</v>
          </cell>
          <cell r="Q7" t="str">
            <v>Y</v>
          </cell>
          <cell r="R7" t="str">
            <v>Y</v>
          </cell>
          <cell r="S7" t="str">
            <v>N</v>
          </cell>
          <cell r="T7" t="str">
            <v>N</v>
          </cell>
          <cell r="U7" t="str">
            <v>HD</v>
          </cell>
          <cell r="V7">
            <v>70</v>
          </cell>
          <cell r="X7" t="str">
            <v>정규</v>
          </cell>
          <cell r="Y7" t="str">
            <v>자료</v>
          </cell>
          <cell r="AA7" t="str">
            <v>그룹1</v>
          </cell>
          <cell r="AB7" t="str">
            <v>STEREO</v>
          </cell>
          <cell r="AE7">
            <v>0.3125</v>
          </cell>
          <cell r="AF7" t="str">
            <v>None</v>
          </cell>
          <cell r="AG7" t="str">
            <v>Y</v>
          </cell>
          <cell r="AI7">
            <v>0.3125</v>
          </cell>
          <cell r="AJ7">
            <v>1</v>
          </cell>
          <cell r="AL7" t="str">
            <v>Y</v>
          </cell>
          <cell r="AM7">
            <v>2</v>
          </cell>
          <cell r="AN7" t="str">
            <v>00:56:53:28</v>
          </cell>
          <cell r="AO7">
            <v>68</v>
          </cell>
        </row>
        <row r="8">
          <cell r="A8" t="str">
            <v>2023.08.11</v>
          </cell>
          <cell r="B8">
            <v>0.3611111111111111</v>
          </cell>
          <cell r="C8">
            <v>0.40972222222222227</v>
          </cell>
          <cell r="D8">
            <v>70</v>
          </cell>
          <cell r="E8" t="str">
            <v>C23-A006</v>
          </cell>
          <cell r="F8" t="str">
            <v>미친원정대</v>
          </cell>
          <cell r="H8">
            <v>9</v>
          </cell>
          <cell r="I8" t="str">
            <v>9회</v>
          </cell>
          <cell r="J8" t="str">
            <v>순환</v>
          </cell>
          <cell r="K8" t="str">
            <v>재방</v>
          </cell>
          <cell r="L8" t="str">
            <v>N</v>
          </cell>
          <cell r="M8" t="str">
            <v>N</v>
          </cell>
          <cell r="N8" t="str">
            <v>N</v>
          </cell>
          <cell r="O8" t="str">
            <v>15 세</v>
          </cell>
          <cell r="P8" t="str">
            <v>Y</v>
          </cell>
          <cell r="Q8" t="str">
            <v>Y</v>
          </cell>
          <cell r="R8" t="str">
            <v>Y</v>
          </cell>
          <cell r="S8" t="str">
            <v>N</v>
          </cell>
          <cell r="T8" t="str">
            <v>N</v>
          </cell>
          <cell r="U8" t="str">
            <v>HD</v>
          </cell>
          <cell r="V8">
            <v>70</v>
          </cell>
          <cell r="X8" t="str">
            <v>정규</v>
          </cell>
          <cell r="AA8" t="str">
            <v>그룹1</v>
          </cell>
          <cell r="AB8" t="str">
            <v>STEREO</v>
          </cell>
          <cell r="AE8">
            <v>0.3611111111111111</v>
          </cell>
          <cell r="AF8" t="str">
            <v>None</v>
          </cell>
          <cell r="AG8" t="str">
            <v>Y</v>
          </cell>
          <cell r="AI8">
            <v>0.3611111111111111</v>
          </cell>
          <cell r="AJ8">
            <v>1</v>
          </cell>
          <cell r="AL8" t="str">
            <v>Y</v>
          </cell>
          <cell r="AM8">
            <v>3</v>
          </cell>
          <cell r="AN8" t="str">
            <v>00:58:47:25</v>
          </cell>
          <cell r="AO8">
            <v>71</v>
          </cell>
        </row>
        <row r="9">
          <cell r="A9" t="str">
            <v>2023.08.11</v>
          </cell>
          <cell r="B9">
            <v>0.40972222222222227</v>
          </cell>
          <cell r="C9">
            <v>0.46527777777777773</v>
          </cell>
          <cell r="D9">
            <v>80</v>
          </cell>
          <cell r="E9" t="str">
            <v>C22-A001</v>
          </cell>
          <cell r="F9" t="str">
            <v>돈쭐내러 왔습니다2</v>
          </cell>
          <cell r="H9">
            <v>22</v>
          </cell>
          <cell r="I9" t="str">
            <v>22회(자막)</v>
          </cell>
          <cell r="J9" t="str">
            <v>순환</v>
          </cell>
          <cell r="K9" t="str">
            <v>재방</v>
          </cell>
          <cell r="L9" t="str">
            <v>Y</v>
          </cell>
          <cell r="M9" t="str">
            <v>N</v>
          </cell>
          <cell r="N9" t="str">
            <v>N</v>
          </cell>
          <cell r="O9" t="str">
            <v>15 세</v>
          </cell>
          <cell r="P9" t="str">
            <v>Y</v>
          </cell>
          <cell r="Q9" t="str">
            <v>Y</v>
          </cell>
          <cell r="R9" t="str">
            <v>Y</v>
          </cell>
          <cell r="S9" t="str">
            <v>N</v>
          </cell>
          <cell r="T9" t="str">
            <v>N</v>
          </cell>
          <cell r="U9" t="str">
            <v>HD</v>
          </cell>
          <cell r="V9">
            <v>80</v>
          </cell>
          <cell r="X9" t="str">
            <v>정규</v>
          </cell>
          <cell r="Y9" t="str">
            <v>자료</v>
          </cell>
          <cell r="AA9" t="str">
            <v>그룹1</v>
          </cell>
          <cell r="AB9" t="str">
            <v>STEREO</v>
          </cell>
          <cell r="AE9">
            <v>0.40972222222222227</v>
          </cell>
          <cell r="AF9" t="str">
            <v>None</v>
          </cell>
          <cell r="AG9" t="str">
            <v>Y</v>
          </cell>
          <cell r="AI9">
            <v>0.40972222222222227</v>
          </cell>
          <cell r="AJ9">
            <v>1</v>
          </cell>
          <cell r="AL9" t="str">
            <v>Y</v>
          </cell>
          <cell r="AM9">
            <v>3</v>
          </cell>
          <cell r="AN9" t="str">
            <v>01:05:02:05</v>
          </cell>
          <cell r="AO9">
            <v>78</v>
          </cell>
        </row>
        <row r="10">
          <cell r="A10" t="str">
            <v>2023.08.11</v>
          </cell>
          <cell r="B10">
            <v>0.46527777777777773</v>
          </cell>
          <cell r="C10">
            <v>0.54166666666666663</v>
          </cell>
          <cell r="D10">
            <v>110</v>
          </cell>
          <cell r="E10" t="str">
            <v>Y15-B001</v>
          </cell>
          <cell r="F10" t="str">
            <v>나혼자산다</v>
          </cell>
          <cell r="H10">
            <v>480</v>
          </cell>
          <cell r="I10" t="str">
            <v>480회</v>
          </cell>
          <cell r="J10" t="str">
            <v>순환</v>
          </cell>
          <cell r="K10" t="str">
            <v>재방</v>
          </cell>
          <cell r="L10" t="str">
            <v>N</v>
          </cell>
          <cell r="M10" t="str">
            <v>N</v>
          </cell>
          <cell r="N10" t="str">
            <v>N</v>
          </cell>
          <cell r="O10" t="str">
            <v>15 세</v>
          </cell>
          <cell r="P10" t="str">
            <v>N</v>
          </cell>
          <cell r="Q10" t="str">
            <v>Y</v>
          </cell>
          <cell r="R10" t="str">
            <v>Y</v>
          </cell>
          <cell r="S10" t="str">
            <v>N</v>
          </cell>
          <cell r="T10" t="str">
            <v>N</v>
          </cell>
          <cell r="U10" t="str">
            <v>HD</v>
          </cell>
          <cell r="V10">
            <v>110</v>
          </cell>
          <cell r="X10" t="str">
            <v>정규</v>
          </cell>
          <cell r="Y10" t="str">
            <v>자료</v>
          </cell>
          <cell r="AA10" t="str">
            <v>그룹1</v>
          </cell>
          <cell r="AB10" t="str">
            <v>STEREO</v>
          </cell>
          <cell r="AE10">
            <v>0.46527777777777773</v>
          </cell>
          <cell r="AF10" t="str">
            <v>None</v>
          </cell>
          <cell r="AG10" t="str">
            <v>N</v>
          </cell>
          <cell r="AH10" t="str">
            <v>Y</v>
          </cell>
          <cell r="AI10">
            <v>0.46527777777777773</v>
          </cell>
          <cell r="AJ10">
            <v>1</v>
          </cell>
          <cell r="AL10" t="str">
            <v>Y</v>
          </cell>
          <cell r="AM10">
            <v>4</v>
          </cell>
          <cell r="AN10" t="str">
            <v>01:28:31:00</v>
          </cell>
          <cell r="AO10">
            <v>106</v>
          </cell>
        </row>
        <row r="11">
          <cell r="A11" t="str">
            <v>2023.08.11</v>
          </cell>
          <cell r="B11">
            <v>0.54166666666666663</v>
          </cell>
          <cell r="C11">
            <v>0.625</v>
          </cell>
          <cell r="D11">
            <v>120</v>
          </cell>
          <cell r="E11" t="str">
            <v>D22-B027</v>
          </cell>
          <cell r="F11" t="str">
            <v>유 퀴즈 온 더 블럭</v>
          </cell>
          <cell r="H11">
            <v>156</v>
          </cell>
          <cell r="I11" t="str">
            <v>156회</v>
          </cell>
          <cell r="J11" t="str">
            <v>순환</v>
          </cell>
          <cell r="K11" t="str">
            <v>본방</v>
          </cell>
          <cell r="L11" t="str">
            <v>N</v>
          </cell>
          <cell r="M11" t="str">
            <v>N</v>
          </cell>
          <cell r="N11" t="str">
            <v>N</v>
          </cell>
          <cell r="O11" t="str">
            <v>모든연령</v>
          </cell>
          <cell r="P11" t="str">
            <v>N</v>
          </cell>
          <cell r="Q11" t="str">
            <v>N</v>
          </cell>
          <cell r="R11" t="str">
            <v>N</v>
          </cell>
          <cell r="S11" t="str">
            <v>N</v>
          </cell>
          <cell r="T11" t="str">
            <v>N</v>
          </cell>
          <cell r="U11" t="str">
            <v>HD</v>
          </cell>
          <cell r="V11">
            <v>120</v>
          </cell>
          <cell r="X11" t="str">
            <v>정규</v>
          </cell>
          <cell r="AA11" t="str">
            <v>그룹1</v>
          </cell>
          <cell r="AB11" t="str">
            <v>STEREO</v>
          </cell>
          <cell r="AE11">
            <v>0.54166666666666663</v>
          </cell>
          <cell r="AF11" t="str">
            <v>None</v>
          </cell>
          <cell r="AG11" t="str">
            <v>Y</v>
          </cell>
          <cell r="AI11">
            <v>0.54166666666666663</v>
          </cell>
          <cell r="AJ11">
            <v>1</v>
          </cell>
          <cell r="AL11" t="str">
            <v>Y</v>
          </cell>
          <cell r="AM11">
            <v>4</v>
          </cell>
          <cell r="AN11" t="str">
            <v>01:34:21:28</v>
          </cell>
          <cell r="AO11">
            <v>113</v>
          </cell>
        </row>
        <row r="12">
          <cell r="A12" t="str">
            <v>2023.08.11</v>
          </cell>
          <cell r="B12">
            <v>0.625</v>
          </cell>
          <cell r="C12">
            <v>0.70486111111111116</v>
          </cell>
          <cell r="D12">
            <v>115</v>
          </cell>
          <cell r="E12" t="str">
            <v>D23-B009</v>
          </cell>
          <cell r="F12" t="str">
            <v>벌거벗은 세계사</v>
          </cell>
          <cell r="H12">
            <v>82</v>
          </cell>
          <cell r="I12" t="str">
            <v>82회</v>
          </cell>
          <cell r="J12" t="str">
            <v>순환</v>
          </cell>
          <cell r="K12" t="str">
            <v>재방</v>
          </cell>
          <cell r="L12" t="str">
            <v>N</v>
          </cell>
          <cell r="M12" t="str">
            <v>N</v>
          </cell>
          <cell r="N12" t="str">
            <v>N</v>
          </cell>
          <cell r="O12" t="str">
            <v>12 세</v>
          </cell>
          <cell r="P12" t="str">
            <v>N</v>
          </cell>
          <cell r="Q12" t="str">
            <v>N</v>
          </cell>
          <cell r="R12" t="str">
            <v>N</v>
          </cell>
          <cell r="S12" t="str">
            <v>N</v>
          </cell>
          <cell r="T12" t="str">
            <v>N</v>
          </cell>
          <cell r="U12" t="str">
            <v>HD</v>
          </cell>
          <cell r="V12">
            <v>115</v>
          </cell>
          <cell r="X12" t="str">
            <v>정규</v>
          </cell>
          <cell r="AA12" t="str">
            <v>그룹1</v>
          </cell>
          <cell r="AB12" t="str">
            <v>STEREO</v>
          </cell>
          <cell r="AE12">
            <v>0.625</v>
          </cell>
          <cell r="AF12" t="str">
            <v>None</v>
          </cell>
          <cell r="AG12" t="str">
            <v>Y</v>
          </cell>
          <cell r="AI12">
            <v>0.625</v>
          </cell>
          <cell r="AJ12">
            <v>0</v>
          </cell>
          <cell r="AK12" t="str">
            <v>N/A</v>
          </cell>
          <cell r="AL12" t="str">
            <v>Y</v>
          </cell>
          <cell r="AM12">
            <v>4</v>
          </cell>
          <cell r="AN12" t="str">
            <v>01:34:35:00</v>
          </cell>
          <cell r="AO12">
            <v>114</v>
          </cell>
        </row>
        <row r="13">
          <cell r="A13" t="str">
            <v>2023.08.11</v>
          </cell>
          <cell r="B13">
            <v>0.70486111111111116</v>
          </cell>
          <cell r="C13">
            <v>0.78125</v>
          </cell>
          <cell r="D13">
            <v>110</v>
          </cell>
          <cell r="E13" t="str">
            <v>Y15-B001</v>
          </cell>
          <cell r="F13" t="str">
            <v>나혼자산다</v>
          </cell>
          <cell r="H13">
            <v>492</v>
          </cell>
          <cell r="I13" t="str">
            <v>492회</v>
          </cell>
          <cell r="J13" t="str">
            <v>순환</v>
          </cell>
          <cell r="K13" t="str">
            <v>본방</v>
          </cell>
          <cell r="L13" t="str">
            <v>N</v>
          </cell>
          <cell r="M13" t="str">
            <v>N</v>
          </cell>
          <cell r="N13" t="str">
            <v>N</v>
          </cell>
          <cell r="O13" t="str">
            <v>15 세</v>
          </cell>
          <cell r="P13" t="str">
            <v>N</v>
          </cell>
          <cell r="Q13" t="str">
            <v>Y</v>
          </cell>
          <cell r="R13" t="str">
            <v>Y</v>
          </cell>
          <cell r="S13" t="str">
            <v>N</v>
          </cell>
          <cell r="T13" t="str">
            <v>N</v>
          </cell>
          <cell r="U13" t="str">
            <v>HD</v>
          </cell>
          <cell r="V13">
            <v>110</v>
          </cell>
          <cell r="X13" t="str">
            <v>정규</v>
          </cell>
          <cell r="Y13" t="str">
            <v>자료</v>
          </cell>
          <cell r="AA13" t="str">
            <v>그룹1</v>
          </cell>
          <cell r="AB13" t="str">
            <v>STEREO</v>
          </cell>
          <cell r="AE13">
            <v>0.70486111111111116</v>
          </cell>
          <cell r="AF13" t="str">
            <v>None</v>
          </cell>
          <cell r="AG13" t="str">
            <v>N</v>
          </cell>
          <cell r="AH13" t="str">
            <v>Y</v>
          </cell>
          <cell r="AI13">
            <v>0.70486111111111116</v>
          </cell>
          <cell r="AJ13">
            <v>1</v>
          </cell>
          <cell r="AL13" t="str">
            <v>Y</v>
          </cell>
          <cell r="AM13">
            <v>3</v>
          </cell>
          <cell r="AN13" t="str">
            <v>01:26:10:15</v>
          </cell>
          <cell r="AO13">
            <v>103</v>
          </cell>
        </row>
        <row r="14">
          <cell r="A14" t="str">
            <v>2023.08.11</v>
          </cell>
          <cell r="B14">
            <v>0.78125</v>
          </cell>
          <cell r="C14">
            <v>0.82986111111111116</v>
          </cell>
          <cell r="D14">
            <v>70</v>
          </cell>
          <cell r="E14" t="str">
            <v>C23-A006</v>
          </cell>
          <cell r="F14" t="str">
            <v>미친원정대</v>
          </cell>
          <cell r="H14">
            <v>9</v>
          </cell>
          <cell r="J14" t="str">
            <v>순환</v>
          </cell>
          <cell r="K14" t="str">
            <v>재방</v>
          </cell>
          <cell r="O14" t="str">
            <v>15 세</v>
          </cell>
          <cell r="P14" t="str">
            <v>Y</v>
          </cell>
          <cell r="Q14" t="str">
            <v>Y</v>
          </cell>
          <cell r="R14" t="str">
            <v>Y</v>
          </cell>
          <cell r="U14" t="str">
            <v>HD</v>
          </cell>
          <cell r="V14">
            <v>70</v>
          </cell>
          <cell r="X14" t="str">
            <v>정규</v>
          </cell>
          <cell r="Y14" t="str">
            <v>자료</v>
          </cell>
          <cell r="AA14" t="str">
            <v>그룹1</v>
          </cell>
          <cell r="AB14" t="str">
            <v>STEREO</v>
          </cell>
          <cell r="AE14">
            <v>0.78125</v>
          </cell>
          <cell r="AF14" t="str">
            <v>None</v>
          </cell>
          <cell r="AG14" t="str">
            <v>Y</v>
          </cell>
          <cell r="AI14">
            <v>0.78125</v>
          </cell>
          <cell r="AJ14">
            <v>1</v>
          </cell>
          <cell r="AL14" t="str">
            <v>Y</v>
          </cell>
          <cell r="AM14">
            <v>0</v>
          </cell>
          <cell r="AN14" t="str">
            <v>00:00:00:00</v>
          </cell>
          <cell r="AO14">
            <v>0</v>
          </cell>
        </row>
        <row r="15">
          <cell r="A15" t="str">
            <v>2023.08.11</v>
          </cell>
          <cell r="B15">
            <v>0.82986111111111116</v>
          </cell>
          <cell r="C15">
            <v>0.88888888888888884</v>
          </cell>
          <cell r="D15">
            <v>85</v>
          </cell>
          <cell r="E15" t="str">
            <v>D20-B030</v>
          </cell>
          <cell r="F15" t="str">
            <v>금쪽같은 내 새끼</v>
          </cell>
          <cell r="H15">
            <v>68</v>
          </cell>
          <cell r="I15" t="str">
            <v>68회(자)</v>
          </cell>
          <cell r="J15" t="str">
            <v>순환</v>
          </cell>
          <cell r="K15" t="str">
            <v>재방</v>
          </cell>
          <cell r="L15" t="str">
            <v>Y</v>
          </cell>
          <cell r="M15" t="str">
            <v>N</v>
          </cell>
          <cell r="N15" t="str">
            <v>N</v>
          </cell>
          <cell r="O15" t="str">
            <v>12 세</v>
          </cell>
          <cell r="P15" t="str">
            <v>N</v>
          </cell>
          <cell r="Q15" t="str">
            <v>N</v>
          </cell>
          <cell r="R15" t="str">
            <v>N</v>
          </cell>
          <cell r="S15" t="str">
            <v>N</v>
          </cell>
          <cell r="T15" t="str">
            <v>N</v>
          </cell>
          <cell r="U15" t="str">
            <v>HD</v>
          </cell>
          <cell r="V15">
            <v>85</v>
          </cell>
          <cell r="X15" t="str">
            <v>정규</v>
          </cell>
          <cell r="Y15" t="str">
            <v>자료</v>
          </cell>
          <cell r="AA15" t="str">
            <v>그룹1</v>
          </cell>
          <cell r="AB15" t="str">
            <v>STEREO</v>
          </cell>
          <cell r="AE15">
            <v>0.82986111111111116</v>
          </cell>
          <cell r="AF15" t="str">
            <v>None</v>
          </cell>
          <cell r="AG15" t="str">
            <v>Y</v>
          </cell>
          <cell r="AI15">
            <v>0.82986111111111116</v>
          </cell>
          <cell r="AJ15">
            <v>1</v>
          </cell>
          <cell r="AL15" t="str">
            <v>Y</v>
          </cell>
          <cell r="AM15">
            <v>3</v>
          </cell>
          <cell r="AN15" t="str">
            <v>01:08:28:27</v>
          </cell>
          <cell r="AO15">
            <v>82</v>
          </cell>
        </row>
        <row r="16">
          <cell r="A16" t="str">
            <v>2023.08.11</v>
          </cell>
          <cell r="B16">
            <v>0.88888888888888884</v>
          </cell>
          <cell r="C16">
            <v>0.95486111111111116</v>
          </cell>
          <cell r="D16">
            <v>95</v>
          </cell>
          <cell r="E16" t="str">
            <v>D23-B006</v>
          </cell>
          <cell r="F16" t="str">
            <v>아씨 두리안</v>
          </cell>
          <cell r="H16">
            <v>13</v>
          </cell>
          <cell r="I16" t="str">
            <v>13회</v>
          </cell>
          <cell r="J16" t="str">
            <v>순환</v>
          </cell>
          <cell r="K16" t="str">
            <v>본방</v>
          </cell>
          <cell r="L16" t="str">
            <v>N</v>
          </cell>
          <cell r="M16" t="str">
            <v>N</v>
          </cell>
          <cell r="N16" t="str">
            <v>N</v>
          </cell>
          <cell r="O16" t="str">
            <v>15 세</v>
          </cell>
          <cell r="P16" t="str">
            <v>Y</v>
          </cell>
          <cell r="Q16" t="str">
            <v>Y</v>
          </cell>
          <cell r="R16" t="str">
            <v>Y</v>
          </cell>
          <cell r="S16" t="str">
            <v>Y</v>
          </cell>
          <cell r="T16" t="str">
            <v>Y</v>
          </cell>
          <cell r="U16" t="str">
            <v>HD</v>
          </cell>
          <cell r="V16">
            <v>95</v>
          </cell>
          <cell r="X16" t="str">
            <v>정규</v>
          </cell>
          <cell r="Y16" t="str">
            <v>자료</v>
          </cell>
          <cell r="AA16" t="str">
            <v>그룹1</v>
          </cell>
          <cell r="AB16" t="str">
            <v>STEREO</v>
          </cell>
          <cell r="AE16">
            <v>0.88888888888888884</v>
          </cell>
          <cell r="AF16" t="str">
            <v>None</v>
          </cell>
          <cell r="AG16" t="str">
            <v>Y</v>
          </cell>
          <cell r="AI16">
            <v>0.88888888888888884</v>
          </cell>
          <cell r="AJ16">
            <v>0</v>
          </cell>
          <cell r="AK16" t="str">
            <v>N/A</v>
          </cell>
          <cell r="AL16" t="str">
            <v>Y</v>
          </cell>
          <cell r="AM16">
            <v>3</v>
          </cell>
          <cell r="AN16" t="str">
            <v>01:14:31:25</v>
          </cell>
          <cell r="AO16">
            <v>89</v>
          </cell>
        </row>
        <row r="17">
          <cell r="A17" t="str">
            <v>2023.08.11</v>
          </cell>
          <cell r="B17">
            <v>0.95486111111111116</v>
          </cell>
          <cell r="C17">
            <v>1.0173611111111112</v>
          </cell>
          <cell r="D17">
            <v>90</v>
          </cell>
          <cell r="E17" t="str">
            <v>D23-B006</v>
          </cell>
          <cell r="F17" t="str">
            <v>아씨 두리안</v>
          </cell>
          <cell r="H17">
            <v>14</v>
          </cell>
          <cell r="I17" t="str">
            <v>14회</v>
          </cell>
          <cell r="J17" t="str">
            <v>순환</v>
          </cell>
          <cell r="K17" t="str">
            <v>본방</v>
          </cell>
          <cell r="L17" t="str">
            <v>N</v>
          </cell>
          <cell r="M17" t="str">
            <v>N</v>
          </cell>
          <cell r="N17" t="str">
            <v>N</v>
          </cell>
          <cell r="O17" t="str">
            <v>15 세</v>
          </cell>
          <cell r="P17" t="str">
            <v>Y</v>
          </cell>
          <cell r="Q17" t="str">
            <v>Y</v>
          </cell>
          <cell r="R17" t="str">
            <v>Y</v>
          </cell>
          <cell r="S17" t="str">
            <v>Y</v>
          </cell>
          <cell r="T17" t="str">
            <v>Y</v>
          </cell>
          <cell r="U17" t="str">
            <v>HD</v>
          </cell>
          <cell r="V17">
            <v>90</v>
          </cell>
          <cell r="X17" t="str">
            <v>정규</v>
          </cell>
          <cell r="Y17" t="str">
            <v>자료</v>
          </cell>
          <cell r="AA17" t="str">
            <v>그룹1</v>
          </cell>
          <cell r="AB17" t="str">
            <v>STEREO</v>
          </cell>
          <cell r="AE17">
            <v>0.95486111111111116</v>
          </cell>
          <cell r="AF17" t="str">
            <v>None</v>
          </cell>
          <cell r="AG17" t="str">
            <v>Y</v>
          </cell>
          <cell r="AI17">
            <v>0.95486111111111116</v>
          </cell>
          <cell r="AJ17">
            <v>1</v>
          </cell>
          <cell r="AL17" t="str">
            <v>Y</v>
          </cell>
          <cell r="AM17">
            <v>3</v>
          </cell>
          <cell r="AN17" t="str">
            <v>01:17:11:11</v>
          </cell>
          <cell r="AO17">
            <v>93</v>
          </cell>
        </row>
        <row r="18">
          <cell r="A18" t="str">
            <v>2023.08.11</v>
          </cell>
          <cell r="B18">
            <v>1.0173611111111112</v>
          </cell>
          <cell r="C18">
            <v>1.0833333333333333</v>
          </cell>
          <cell r="D18">
            <v>95</v>
          </cell>
          <cell r="E18" t="str">
            <v>Y15-B001</v>
          </cell>
          <cell r="F18" t="str">
            <v>나혼자산다</v>
          </cell>
          <cell r="H18">
            <v>492</v>
          </cell>
          <cell r="I18" t="str">
            <v>492회</v>
          </cell>
          <cell r="J18" t="str">
            <v>순환</v>
          </cell>
          <cell r="K18" t="str">
            <v>재방</v>
          </cell>
          <cell r="L18" t="str">
            <v>N</v>
          </cell>
          <cell r="M18" t="str">
            <v>N</v>
          </cell>
          <cell r="N18" t="str">
            <v>N</v>
          </cell>
          <cell r="O18" t="str">
            <v>15 세</v>
          </cell>
          <cell r="P18" t="str">
            <v>N</v>
          </cell>
          <cell r="Q18" t="str">
            <v>Y</v>
          </cell>
          <cell r="R18" t="str">
            <v>Y</v>
          </cell>
          <cell r="S18" t="str">
            <v>N</v>
          </cell>
          <cell r="T18" t="str">
            <v>N</v>
          </cell>
          <cell r="U18" t="str">
            <v>HD</v>
          </cell>
          <cell r="V18">
            <v>95</v>
          </cell>
          <cell r="X18" t="str">
            <v>정규</v>
          </cell>
          <cell r="Y18" t="str">
            <v>자료</v>
          </cell>
          <cell r="AA18" t="str">
            <v>그룹1</v>
          </cell>
          <cell r="AB18" t="str">
            <v>STEREO</v>
          </cell>
          <cell r="AE18">
            <v>1.0173611111111112</v>
          </cell>
          <cell r="AF18" t="str">
            <v>None</v>
          </cell>
          <cell r="AG18" t="str">
            <v>N</v>
          </cell>
          <cell r="AH18" t="str">
            <v>Y</v>
          </cell>
          <cell r="AI18">
            <v>1.7361111111111112E-2</v>
          </cell>
          <cell r="AJ18">
            <v>1</v>
          </cell>
          <cell r="AL18" t="str">
            <v>Y</v>
          </cell>
          <cell r="AM18">
            <v>3</v>
          </cell>
          <cell r="AN18" t="str">
            <v>01:26:10:15</v>
          </cell>
          <cell r="AO18">
            <v>103</v>
          </cell>
        </row>
      </sheetData>
      <sheetData sheetId="4">
        <row r="1">
          <cell r="A1" t="str">
            <v>방송일</v>
          </cell>
          <cell r="B1" t="str">
            <v>방송시각</v>
          </cell>
          <cell r="C1" t="str">
            <v>종료시각</v>
          </cell>
          <cell r="D1" t="str">
            <v>길이</v>
          </cell>
          <cell r="E1" t="str">
            <v>프로그램코드</v>
          </cell>
          <cell r="F1" t="str">
            <v>프로그램 제목</v>
          </cell>
          <cell r="G1" t="str">
            <v>부</v>
          </cell>
          <cell r="H1" t="str">
            <v>화수</v>
          </cell>
          <cell r="I1" t="str">
            <v>부제</v>
          </cell>
          <cell r="J1" t="str">
            <v>초방구분</v>
          </cell>
          <cell r="K1" t="str">
            <v>방송구분</v>
          </cell>
          <cell r="L1" t="str">
            <v>자막</v>
          </cell>
          <cell r="M1" t="str">
            <v>해설</v>
          </cell>
          <cell r="N1" t="str">
            <v>수화</v>
          </cell>
          <cell r="O1" t="str">
            <v>심의등급</v>
          </cell>
          <cell r="P1" t="str">
            <v>주제</v>
          </cell>
          <cell r="Q1" t="str">
            <v>언어</v>
          </cell>
          <cell r="R1" t="str">
            <v>모방</v>
          </cell>
          <cell r="S1" t="str">
            <v>폭력</v>
          </cell>
          <cell r="T1" t="str">
            <v>선정</v>
          </cell>
          <cell r="U1" t="str">
            <v>화질</v>
          </cell>
          <cell r="V1" t="str">
            <v>편성길이</v>
          </cell>
          <cell r="W1" t="str">
            <v>시급</v>
          </cell>
          <cell r="X1" t="str">
            <v>편성구분</v>
          </cell>
          <cell r="Y1" t="str">
            <v>송출구분</v>
          </cell>
          <cell r="Z1" t="str">
            <v>추가정보</v>
          </cell>
          <cell r="AA1" t="str">
            <v>편성그룹</v>
          </cell>
          <cell r="AB1" t="str">
            <v>Audio</v>
          </cell>
          <cell r="AC1" t="str">
            <v>밴드코드</v>
          </cell>
          <cell r="AD1" t="str">
            <v>밴드명칭</v>
          </cell>
          <cell r="AE1" t="str">
            <v>편성시각</v>
          </cell>
          <cell r="AF1" t="str">
            <v>표시색상</v>
          </cell>
          <cell r="AG1" t="str">
            <v>회차표시</v>
          </cell>
          <cell r="AH1" t="str">
            <v>부제표시</v>
          </cell>
          <cell r="AI1" t="str">
            <v>표시시각</v>
          </cell>
          <cell r="AJ1" t="str">
            <v>입력구분</v>
          </cell>
          <cell r="AK1" t="str">
            <v>편성소재</v>
          </cell>
          <cell r="AL1" t="str">
            <v>소재유무</v>
          </cell>
          <cell r="AM1" t="str">
            <v>소재개수</v>
          </cell>
          <cell r="AN1" t="str">
            <v>소재길이</v>
          </cell>
          <cell r="AO1" t="str">
            <v>편성길이(소재)</v>
          </cell>
        </row>
        <row r="2">
          <cell r="A2" t="str">
            <v>2023.08.12</v>
          </cell>
          <cell r="B2">
            <v>8.3333333333333329E-2</v>
          </cell>
          <cell r="C2">
            <v>9.0277777777777776E-2</v>
          </cell>
          <cell r="D2">
            <v>10</v>
          </cell>
          <cell r="E2" t="str">
            <v>Y15-B001</v>
          </cell>
          <cell r="F2" t="str">
            <v>나혼자산다</v>
          </cell>
          <cell r="H2">
            <v>492</v>
          </cell>
          <cell r="I2" t="str">
            <v>492회</v>
          </cell>
          <cell r="J2" t="str">
            <v>순환</v>
          </cell>
          <cell r="K2" t="str">
            <v>재방</v>
          </cell>
          <cell r="L2" t="str">
            <v>N</v>
          </cell>
          <cell r="M2" t="str">
            <v>N</v>
          </cell>
          <cell r="N2" t="str">
            <v>N</v>
          </cell>
          <cell r="O2" t="str">
            <v>15 세</v>
          </cell>
          <cell r="P2" t="str">
            <v>N</v>
          </cell>
          <cell r="Q2" t="str">
            <v>Y</v>
          </cell>
          <cell r="R2" t="str">
            <v>Y</v>
          </cell>
          <cell r="S2" t="str">
            <v>N</v>
          </cell>
          <cell r="T2" t="str">
            <v>N</v>
          </cell>
          <cell r="U2" t="str">
            <v>HD</v>
          </cell>
          <cell r="V2">
            <v>10</v>
          </cell>
          <cell r="W2" t="str">
            <v>A</v>
          </cell>
          <cell r="X2" t="str">
            <v>정규</v>
          </cell>
          <cell r="Y2" t="str">
            <v>자료</v>
          </cell>
          <cell r="AA2" t="str">
            <v>그룹1</v>
          </cell>
          <cell r="AB2" t="str">
            <v>STEREO</v>
          </cell>
          <cell r="AE2">
            <v>8.3333333333333329E-2</v>
          </cell>
          <cell r="AF2" t="str">
            <v>None</v>
          </cell>
          <cell r="AG2" t="str">
            <v>N</v>
          </cell>
          <cell r="AH2" t="str">
            <v>Y</v>
          </cell>
          <cell r="AI2">
            <v>8.3333333333333329E-2</v>
          </cell>
          <cell r="AJ2">
            <v>1</v>
          </cell>
          <cell r="AK2" t="str">
            <v>N/A</v>
          </cell>
          <cell r="AL2" t="str">
            <v>Y</v>
          </cell>
          <cell r="AM2">
            <v>3</v>
          </cell>
          <cell r="AN2" t="str">
            <v>01:26:10:15</v>
          </cell>
          <cell r="AO2">
            <v>103</v>
          </cell>
        </row>
        <row r="3">
          <cell r="A3" t="str">
            <v>2023.08.12</v>
          </cell>
          <cell r="B3">
            <v>9.0277777777777776E-2</v>
          </cell>
          <cell r="C3">
            <v>0.14583333333333334</v>
          </cell>
          <cell r="D3">
            <v>80</v>
          </cell>
          <cell r="E3" t="str">
            <v>C22-A001</v>
          </cell>
          <cell r="F3" t="str">
            <v>돈쭐내러 왔습니다2</v>
          </cell>
          <cell r="H3">
            <v>4</v>
          </cell>
          <cell r="I3" t="str">
            <v>4회(자막)</v>
          </cell>
          <cell r="J3" t="str">
            <v>순환</v>
          </cell>
          <cell r="K3" t="str">
            <v>재방</v>
          </cell>
          <cell r="L3" t="str">
            <v>Y</v>
          </cell>
          <cell r="M3" t="str">
            <v>N</v>
          </cell>
          <cell r="N3" t="str">
            <v>N</v>
          </cell>
          <cell r="O3" t="str">
            <v>15 세</v>
          </cell>
          <cell r="P3" t="str">
            <v>Y</v>
          </cell>
          <cell r="Q3" t="str">
            <v>Y</v>
          </cell>
          <cell r="R3" t="str">
            <v>Y</v>
          </cell>
          <cell r="S3" t="str">
            <v>N</v>
          </cell>
          <cell r="T3" t="str">
            <v>N</v>
          </cell>
          <cell r="U3" t="str">
            <v>HD</v>
          </cell>
          <cell r="V3">
            <v>80</v>
          </cell>
          <cell r="X3" t="str">
            <v>정규</v>
          </cell>
          <cell r="Y3" t="str">
            <v>자료</v>
          </cell>
          <cell r="AA3" t="str">
            <v>그룹1</v>
          </cell>
          <cell r="AB3" t="str">
            <v>STEREO</v>
          </cell>
          <cell r="AE3">
            <v>9.0277777777777776E-2</v>
          </cell>
          <cell r="AF3" t="str">
            <v>None</v>
          </cell>
          <cell r="AG3" t="str">
            <v>Y</v>
          </cell>
          <cell r="AI3">
            <v>9.0277777777777776E-2</v>
          </cell>
          <cell r="AJ3">
            <v>1</v>
          </cell>
          <cell r="AK3" t="str">
            <v>N/A</v>
          </cell>
          <cell r="AL3" t="str">
            <v>Y</v>
          </cell>
          <cell r="AM3">
            <v>3</v>
          </cell>
          <cell r="AN3" t="str">
            <v>01:04:23:04</v>
          </cell>
          <cell r="AO3">
            <v>77</v>
          </cell>
        </row>
        <row r="4">
          <cell r="A4" t="str">
            <v>2023.08.12</v>
          </cell>
          <cell r="B4">
            <v>0.14583333333333334</v>
          </cell>
          <cell r="C4">
            <v>0.19444444444444445</v>
          </cell>
          <cell r="D4">
            <v>70</v>
          </cell>
          <cell r="E4" t="str">
            <v>C15-A001</v>
          </cell>
          <cell r="F4" t="str">
            <v>맛있는 녀석들</v>
          </cell>
          <cell r="H4">
            <v>35</v>
          </cell>
          <cell r="I4" t="str">
            <v>35회(일반)(자,수,해)</v>
          </cell>
          <cell r="J4" t="str">
            <v>순환</v>
          </cell>
          <cell r="K4" t="str">
            <v>재방</v>
          </cell>
          <cell r="L4" t="str">
            <v>Y</v>
          </cell>
          <cell r="M4" t="str">
            <v>Y</v>
          </cell>
          <cell r="N4" t="str">
            <v>Y</v>
          </cell>
          <cell r="O4" t="str">
            <v>15 세</v>
          </cell>
          <cell r="P4" t="str">
            <v>N</v>
          </cell>
          <cell r="Q4" t="str">
            <v>Y</v>
          </cell>
          <cell r="R4" t="str">
            <v>Y</v>
          </cell>
          <cell r="S4" t="str">
            <v>N</v>
          </cell>
          <cell r="T4" t="str">
            <v>N</v>
          </cell>
          <cell r="U4" t="str">
            <v>HD</v>
          </cell>
          <cell r="V4">
            <v>70</v>
          </cell>
          <cell r="X4" t="str">
            <v>정규</v>
          </cell>
          <cell r="Z4" t="str">
            <v>순두부/전복</v>
          </cell>
          <cell r="AA4" t="str">
            <v>그룹1</v>
          </cell>
          <cell r="AB4" t="str">
            <v>STEREO</v>
          </cell>
          <cell r="AE4">
            <v>0.14583333333333334</v>
          </cell>
          <cell r="AF4" t="str">
            <v>None</v>
          </cell>
          <cell r="AG4" t="str">
            <v>Y</v>
          </cell>
          <cell r="AH4" t="str">
            <v>N</v>
          </cell>
          <cell r="AI4">
            <v>0.14583333333333334</v>
          </cell>
          <cell r="AJ4">
            <v>1</v>
          </cell>
          <cell r="AL4" t="str">
            <v>Y</v>
          </cell>
          <cell r="AM4">
            <v>3</v>
          </cell>
          <cell r="AN4" t="str">
            <v>00:57:18:01</v>
          </cell>
          <cell r="AO4">
            <v>69</v>
          </cell>
        </row>
        <row r="5">
          <cell r="A5" t="str">
            <v>2023.08.12</v>
          </cell>
          <cell r="B5">
            <v>0.19444444444444445</v>
          </cell>
          <cell r="C5">
            <v>0.25694444444444448</v>
          </cell>
          <cell r="D5">
            <v>90</v>
          </cell>
          <cell r="E5" t="str">
            <v>C21-A004</v>
          </cell>
          <cell r="F5" t="str">
            <v>리더의 연애</v>
          </cell>
          <cell r="H5">
            <v>6</v>
          </cell>
          <cell r="I5" t="str">
            <v>6회(자막)(자,수,해)</v>
          </cell>
          <cell r="J5" t="str">
            <v>순환</v>
          </cell>
          <cell r="K5" t="str">
            <v>재방</v>
          </cell>
          <cell r="L5" t="str">
            <v>Y</v>
          </cell>
          <cell r="M5" t="str">
            <v>Y</v>
          </cell>
          <cell r="N5" t="str">
            <v>Y</v>
          </cell>
          <cell r="O5" t="str">
            <v>15 세</v>
          </cell>
          <cell r="P5" t="str">
            <v>Y</v>
          </cell>
          <cell r="Q5" t="str">
            <v>Y</v>
          </cell>
          <cell r="R5" t="str">
            <v>Y</v>
          </cell>
          <cell r="S5" t="str">
            <v>N</v>
          </cell>
          <cell r="T5" t="str">
            <v>N</v>
          </cell>
          <cell r="U5" t="str">
            <v>HD</v>
          </cell>
          <cell r="V5">
            <v>90</v>
          </cell>
          <cell r="X5" t="str">
            <v>정규</v>
          </cell>
          <cell r="Y5" t="str">
            <v>자료</v>
          </cell>
          <cell r="AA5" t="str">
            <v>그룹1</v>
          </cell>
          <cell r="AB5" t="str">
            <v>STEREO</v>
          </cell>
          <cell r="AE5">
            <v>0.19444444444444445</v>
          </cell>
          <cell r="AF5" t="str">
            <v>None</v>
          </cell>
          <cell r="AG5" t="str">
            <v>Y</v>
          </cell>
          <cell r="AI5">
            <v>0.19444444444444445</v>
          </cell>
          <cell r="AJ5">
            <v>1</v>
          </cell>
          <cell r="AL5" t="str">
            <v>Y</v>
          </cell>
          <cell r="AM5">
            <v>3</v>
          </cell>
          <cell r="AN5" t="str">
            <v>01:12:40:28</v>
          </cell>
          <cell r="AO5">
            <v>87</v>
          </cell>
        </row>
        <row r="6">
          <cell r="A6" t="str">
            <v>2023.08.12</v>
          </cell>
          <cell r="B6">
            <v>0.25694444444444448</v>
          </cell>
          <cell r="C6">
            <v>0.3125</v>
          </cell>
          <cell r="D6">
            <v>80</v>
          </cell>
          <cell r="E6" t="str">
            <v>C21-A010</v>
          </cell>
          <cell r="F6" t="str">
            <v>돈쭐내러 왔습니다</v>
          </cell>
          <cell r="H6">
            <v>18</v>
          </cell>
          <cell r="I6" t="str">
            <v>18회(자막)</v>
          </cell>
          <cell r="J6" t="str">
            <v>순환</v>
          </cell>
          <cell r="K6" t="str">
            <v>재방</v>
          </cell>
          <cell r="L6" t="str">
            <v>Y</v>
          </cell>
          <cell r="M6" t="str">
            <v>N</v>
          </cell>
          <cell r="N6" t="str">
            <v>N</v>
          </cell>
          <cell r="O6" t="str">
            <v>15 세</v>
          </cell>
          <cell r="P6" t="str">
            <v>Y</v>
          </cell>
          <cell r="Q6" t="str">
            <v>Y</v>
          </cell>
          <cell r="R6" t="str">
            <v>Y</v>
          </cell>
          <cell r="S6" t="str">
            <v>N</v>
          </cell>
          <cell r="T6" t="str">
            <v>N</v>
          </cell>
          <cell r="U6" t="str">
            <v>HD</v>
          </cell>
          <cell r="V6">
            <v>80</v>
          </cell>
          <cell r="X6" t="str">
            <v>정규</v>
          </cell>
          <cell r="Y6" t="str">
            <v>자료</v>
          </cell>
          <cell r="AA6" t="str">
            <v>그룹1</v>
          </cell>
          <cell r="AB6" t="str">
            <v>STEREO</v>
          </cell>
          <cell r="AE6">
            <v>0.25694444444444448</v>
          </cell>
          <cell r="AF6" t="str">
            <v>None</v>
          </cell>
          <cell r="AG6" t="str">
            <v>Y</v>
          </cell>
          <cell r="AI6">
            <v>0.25694444444444448</v>
          </cell>
          <cell r="AJ6">
            <v>1</v>
          </cell>
          <cell r="AL6" t="str">
            <v>Y</v>
          </cell>
          <cell r="AM6">
            <v>3</v>
          </cell>
          <cell r="AN6" t="str">
            <v>01:05:15:27</v>
          </cell>
          <cell r="AO6">
            <v>78</v>
          </cell>
        </row>
        <row r="7">
          <cell r="A7" t="str">
            <v>2023.08.12</v>
          </cell>
          <cell r="B7">
            <v>0.3125</v>
          </cell>
          <cell r="C7">
            <v>0.37152777777777773</v>
          </cell>
          <cell r="D7">
            <v>85</v>
          </cell>
          <cell r="E7" t="str">
            <v>D20-B030</v>
          </cell>
          <cell r="F7" t="str">
            <v>금쪽같은 내 새끼</v>
          </cell>
          <cell r="H7">
            <v>68</v>
          </cell>
          <cell r="I7" t="str">
            <v>68회(자)</v>
          </cell>
          <cell r="J7" t="str">
            <v>순환</v>
          </cell>
          <cell r="K7" t="str">
            <v>재방</v>
          </cell>
          <cell r="L7" t="str">
            <v>Y</v>
          </cell>
          <cell r="M7" t="str">
            <v>N</v>
          </cell>
          <cell r="N7" t="str">
            <v>N</v>
          </cell>
          <cell r="O7" t="str">
            <v>12 세</v>
          </cell>
          <cell r="P7" t="str">
            <v>N</v>
          </cell>
          <cell r="Q7" t="str">
            <v>N</v>
          </cell>
          <cell r="R7" t="str">
            <v>N</v>
          </cell>
          <cell r="S7" t="str">
            <v>N</v>
          </cell>
          <cell r="T7" t="str">
            <v>N</v>
          </cell>
          <cell r="U7" t="str">
            <v>HD</v>
          </cell>
          <cell r="V7">
            <v>85</v>
          </cell>
          <cell r="X7" t="str">
            <v>정규</v>
          </cell>
          <cell r="AA7" t="str">
            <v>그룹1</v>
          </cell>
          <cell r="AB7" t="str">
            <v>STEREO</v>
          </cell>
          <cell r="AE7">
            <v>0.3125</v>
          </cell>
          <cell r="AF7" t="str">
            <v>None</v>
          </cell>
          <cell r="AG7" t="str">
            <v>Y</v>
          </cell>
          <cell r="AI7">
            <v>0.3125</v>
          </cell>
          <cell r="AJ7">
            <v>1</v>
          </cell>
          <cell r="AL7" t="str">
            <v>Y</v>
          </cell>
          <cell r="AM7">
            <v>3</v>
          </cell>
          <cell r="AN7" t="str">
            <v>01:08:28:27</v>
          </cell>
          <cell r="AO7">
            <v>82</v>
          </cell>
        </row>
        <row r="8">
          <cell r="A8" t="str">
            <v>2023.08.12</v>
          </cell>
          <cell r="B8">
            <v>0.37152777777777773</v>
          </cell>
          <cell r="C8">
            <v>0.44444444444444442</v>
          </cell>
          <cell r="D8">
            <v>105</v>
          </cell>
          <cell r="E8" t="str">
            <v>Y15-B001</v>
          </cell>
          <cell r="F8" t="str">
            <v>나혼자산다</v>
          </cell>
          <cell r="H8">
            <v>492</v>
          </cell>
          <cell r="I8" t="str">
            <v>492회</v>
          </cell>
          <cell r="J8" t="str">
            <v>순환</v>
          </cell>
          <cell r="K8" t="str">
            <v>재방</v>
          </cell>
          <cell r="L8" t="str">
            <v>N</v>
          </cell>
          <cell r="M8" t="str">
            <v>N</v>
          </cell>
          <cell r="N8" t="str">
            <v>N</v>
          </cell>
          <cell r="O8" t="str">
            <v>15 세</v>
          </cell>
          <cell r="P8" t="str">
            <v>N</v>
          </cell>
          <cell r="Q8" t="str">
            <v>Y</v>
          </cell>
          <cell r="R8" t="str">
            <v>Y</v>
          </cell>
          <cell r="S8" t="str">
            <v>N</v>
          </cell>
          <cell r="T8" t="str">
            <v>N</v>
          </cell>
          <cell r="U8" t="str">
            <v>HD</v>
          </cell>
          <cell r="V8">
            <v>105</v>
          </cell>
          <cell r="X8" t="str">
            <v>정규</v>
          </cell>
          <cell r="Y8" t="str">
            <v>자료</v>
          </cell>
          <cell r="AA8" t="str">
            <v>그룹1</v>
          </cell>
          <cell r="AB8" t="str">
            <v>STEREO</v>
          </cell>
          <cell r="AE8">
            <v>0.37152777777777773</v>
          </cell>
          <cell r="AF8" t="str">
            <v>None</v>
          </cell>
          <cell r="AG8" t="str">
            <v>N</v>
          </cell>
          <cell r="AH8" t="str">
            <v>Y</v>
          </cell>
          <cell r="AI8">
            <v>0.37152777777777773</v>
          </cell>
          <cell r="AJ8">
            <v>1</v>
          </cell>
          <cell r="AL8" t="str">
            <v>Y</v>
          </cell>
          <cell r="AM8">
            <v>3</v>
          </cell>
          <cell r="AN8" t="str">
            <v>01:26:10:15</v>
          </cell>
          <cell r="AO8">
            <v>103</v>
          </cell>
        </row>
        <row r="9">
          <cell r="A9" t="str">
            <v>2023.08.12</v>
          </cell>
          <cell r="B9">
            <v>0.44444444444444442</v>
          </cell>
          <cell r="C9">
            <v>0.52777777777777779</v>
          </cell>
          <cell r="D9">
            <v>120</v>
          </cell>
          <cell r="E9" t="str">
            <v>D22-B027</v>
          </cell>
          <cell r="F9" t="str">
            <v>유 퀴즈 온 더 블럭</v>
          </cell>
          <cell r="H9">
            <v>156</v>
          </cell>
          <cell r="I9" t="str">
            <v>156회</v>
          </cell>
          <cell r="J9" t="str">
            <v>순환</v>
          </cell>
          <cell r="K9" t="str">
            <v>재방</v>
          </cell>
          <cell r="L9" t="str">
            <v>N</v>
          </cell>
          <cell r="M9" t="str">
            <v>N</v>
          </cell>
          <cell r="N9" t="str">
            <v>N</v>
          </cell>
          <cell r="O9" t="str">
            <v>모든연령</v>
          </cell>
          <cell r="P9" t="str">
            <v>N</v>
          </cell>
          <cell r="Q9" t="str">
            <v>N</v>
          </cell>
          <cell r="R9" t="str">
            <v>N</v>
          </cell>
          <cell r="S9" t="str">
            <v>N</v>
          </cell>
          <cell r="T9" t="str">
            <v>N</v>
          </cell>
          <cell r="U9" t="str">
            <v>HD</v>
          </cell>
          <cell r="V9">
            <v>120</v>
          </cell>
          <cell r="X9" t="str">
            <v>정규</v>
          </cell>
          <cell r="Y9" t="str">
            <v>자료</v>
          </cell>
          <cell r="AA9" t="str">
            <v>그룹1</v>
          </cell>
          <cell r="AB9" t="str">
            <v>STEREO</v>
          </cell>
          <cell r="AE9">
            <v>0.44444444444444442</v>
          </cell>
          <cell r="AF9" t="str">
            <v>None</v>
          </cell>
          <cell r="AG9" t="str">
            <v>Y</v>
          </cell>
          <cell r="AI9">
            <v>0.44444444444444442</v>
          </cell>
          <cell r="AJ9">
            <v>1</v>
          </cell>
          <cell r="AL9" t="str">
            <v>Y</v>
          </cell>
          <cell r="AM9">
            <v>4</v>
          </cell>
          <cell r="AN9" t="str">
            <v>01:34:21:28</v>
          </cell>
          <cell r="AO9">
            <v>113</v>
          </cell>
        </row>
        <row r="10">
          <cell r="A10" t="str">
            <v>2023.08.12</v>
          </cell>
          <cell r="B10">
            <v>0.52777777777777779</v>
          </cell>
          <cell r="C10">
            <v>0.58680555555555558</v>
          </cell>
          <cell r="D10">
            <v>85</v>
          </cell>
          <cell r="E10" t="str">
            <v>D20-B030</v>
          </cell>
          <cell r="F10" t="str">
            <v>금쪽같은 내 새끼</v>
          </cell>
          <cell r="H10">
            <v>156</v>
          </cell>
          <cell r="J10" t="str">
            <v>초방</v>
          </cell>
          <cell r="K10" t="str">
            <v>본방</v>
          </cell>
          <cell r="O10" t="str">
            <v>12 세</v>
          </cell>
          <cell r="U10" t="str">
            <v>HD</v>
          </cell>
          <cell r="V10">
            <v>85</v>
          </cell>
          <cell r="X10" t="str">
            <v>정규</v>
          </cell>
          <cell r="Y10" t="str">
            <v>자료</v>
          </cell>
          <cell r="AA10" t="str">
            <v>그룹1</v>
          </cell>
          <cell r="AB10" t="str">
            <v>STEREO</v>
          </cell>
          <cell r="AE10">
            <v>0.52777777777777779</v>
          </cell>
          <cell r="AF10" t="str">
            <v>None</v>
          </cell>
          <cell r="AG10" t="str">
            <v>Y</v>
          </cell>
          <cell r="AI10">
            <v>0.52777777777777779</v>
          </cell>
          <cell r="AJ10">
            <v>1</v>
          </cell>
          <cell r="AL10" t="str">
            <v>N</v>
          </cell>
          <cell r="AM10">
            <v>0</v>
          </cell>
          <cell r="AN10" t="str">
            <v>00:00:00:00</v>
          </cell>
          <cell r="AO10">
            <v>0</v>
          </cell>
        </row>
        <row r="11">
          <cell r="A11" t="str">
            <v>2023.08.12</v>
          </cell>
          <cell r="B11">
            <v>0.58680555555555558</v>
          </cell>
          <cell r="C11">
            <v>0.66666666666666663</v>
          </cell>
          <cell r="D11">
            <v>115</v>
          </cell>
          <cell r="E11" t="str">
            <v>D23-B009</v>
          </cell>
          <cell r="F11" t="str">
            <v>벌거벗은 세계사</v>
          </cell>
          <cell r="H11">
            <v>84</v>
          </cell>
          <cell r="I11" t="str">
            <v>84회</v>
          </cell>
          <cell r="J11" t="str">
            <v>초방</v>
          </cell>
          <cell r="K11" t="str">
            <v>본방</v>
          </cell>
          <cell r="L11" t="str">
            <v>N</v>
          </cell>
          <cell r="M11" t="str">
            <v>N</v>
          </cell>
          <cell r="N11" t="str">
            <v>N</v>
          </cell>
          <cell r="O11" t="str">
            <v>12 세</v>
          </cell>
          <cell r="P11" t="str">
            <v>N</v>
          </cell>
          <cell r="Q11" t="str">
            <v>N</v>
          </cell>
          <cell r="R11" t="str">
            <v>N</v>
          </cell>
          <cell r="S11" t="str">
            <v>N</v>
          </cell>
          <cell r="T11" t="str">
            <v>N</v>
          </cell>
          <cell r="U11" t="str">
            <v>HD</v>
          </cell>
          <cell r="V11">
            <v>115</v>
          </cell>
          <cell r="X11" t="str">
            <v>정규</v>
          </cell>
          <cell r="Y11" t="str">
            <v>자료</v>
          </cell>
          <cell r="AA11" t="str">
            <v>그룹1</v>
          </cell>
          <cell r="AB11" t="str">
            <v>STEREO</v>
          </cell>
          <cell r="AE11">
            <v>0.58680555555555558</v>
          </cell>
          <cell r="AF11" t="str">
            <v>None</v>
          </cell>
          <cell r="AG11" t="str">
            <v>Y</v>
          </cell>
          <cell r="AI11">
            <v>0.58680555555555558</v>
          </cell>
          <cell r="AJ11">
            <v>1</v>
          </cell>
          <cell r="AL11" t="str">
            <v>Y</v>
          </cell>
          <cell r="AM11">
            <v>4</v>
          </cell>
          <cell r="AN11" t="str">
            <v>01:33:18:00</v>
          </cell>
          <cell r="AO11">
            <v>112</v>
          </cell>
        </row>
        <row r="12">
          <cell r="A12" t="str">
            <v>2023.08.12</v>
          </cell>
          <cell r="B12">
            <v>0.66666666666666663</v>
          </cell>
          <cell r="C12">
            <v>0.71875</v>
          </cell>
          <cell r="D12">
            <v>75</v>
          </cell>
          <cell r="E12" t="str">
            <v>C23-A006</v>
          </cell>
          <cell r="F12" t="str">
            <v>미친원정대</v>
          </cell>
          <cell r="H12">
            <v>9</v>
          </cell>
          <cell r="I12" t="str">
            <v>9회</v>
          </cell>
          <cell r="J12" t="str">
            <v>순환</v>
          </cell>
          <cell r="K12" t="str">
            <v>재방</v>
          </cell>
          <cell r="L12" t="str">
            <v>N</v>
          </cell>
          <cell r="M12" t="str">
            <v>N</v>
          </cell>
          <cell r="N12" t="str">
            <v>N</v>
          </cell>
          <cell r="O12" t="str">
            <v>15 세</v>
          </cell>
          <cell r="P12" t="str">
            <v>Y</v>
          </cell>
          <cell r="Q12" t="str">
            <v>Y</v>
          </cell>
          <cell r="R12" t="str">
            <v>Y</v>
          </cell>
          <cell r="S12" t="str">
            <v>N</v>
          </cell>
          <cell r="T12" t="str">
            <v>N</v>
          </cell>
          <cell r="U12" t="str">
            <v>HD</v>
          </cell>
          <cell r="V12">
            <v>75</v>
          </cell>
          <cell r="X12" t="str">
            <v>정규</v>
          </cell>
          <cell r="Y12" t="str">
            <v>자료</v>
          </cell>
          <cell r="AA12" t="str">
            <v>그룹1</v>
          </cell>
          <cell r="AB12" t="str">
            <v>STEREO</v>
          </cell>
          <cell r="AE12">
            <v>0.66666666666666663</v>
          </cell>
          <cell r="AF12" t="str">
            <v>None</v>
          </cell>
          <cell r="AG12" t="str">
            <v>Y</v>
          </cell>
          <cell r="AI12">
            <v>0.66666666666666663</v>
          </cell>
          <cell r="AJ12">
            <v>1</v>
          </cell>
          <cell r="AL12" t="str">
            <v>Y</v>
          </cell>
          <cell r="AM12">
            <v>3</v>
          </cell>
          <cell r="AN12" t="str">
            <v>00:58:47:25</v>
          </cell>
          <cell r="AO12">
            <v>71</v>
          </cell>
        </row>
        <row r="13">
          <cell r="A13" t="str">
            <v>2023.08.12</v>
          </cell>
          <cell r="B13">
            <v>0.71875</v>
          </cell>
          <cell r="C13">
            <v>0.78472222222222221</v>
          </cell>
          <cell r="D13">
            <v>95</v>
          </cell>
          <cell r="E13" t="str">
            <v>D23-B006</v>
          </cell>
          <cell r="F13" t="str">
            <v>아씨 두리안</v>
          </cell>
          <cell r="H13">
            <v>13</v>
          </cell>
          <cell r="I13" t="str">
            <v>13회</v>
          </cell>
          <cell r="J13" t="str">
            <v>순환</v>
          </cell>
          <cell r="K13" t="str">
            <v>재방</v>
          </cell>
          <cell r="L13" t="str">
            <v>N</v>
          </cell>
          <cell r="M13" t="str">
            <v>N</v>
          </cell>
          <cell r="N13" t="str">
            <v>N</v>
          </cell>
          <cell r="O13" t="str">
            <v>15 세</v>
          </cell>
          <cell r="P13" t="str">
            <v>Y</v>
          </cell>
          <cell r="Q13" t="str">
            <v>Y</v>
          </cell>
          <cell r="R13" t="str">
            <v>Y</v>
          </cell>
          <cell r="S13" t="str">
            <v>Y</v>
          </cell>
          <cell r="T13" t="str">
            <v>Y</v>
          </cell>
          <cell r="U13" t="str">
            <v>HD</v>
          </cell>
          <cell r="V13">
            <v>95</v>
          </cell>
          <cell r="X13" t="str">
            <v>정규</v>
          </cell>
          <cell r="Y13" t="str">
            <v>자료</v>
          </cell>
          <cell r="AA13" t="str">
            <v>그룹1</v>
          </cell>
          <cell r="AB13" t="str">
            <v>STEREO</v>
          </cell>
          <cell r="AE13">
            <v>0.71875</v>
          </cell>
          <cell r="AF13" t="str">
            <v>None</v>
          </cell>
          <cell r="AG13" t="str">
            <v>Y</v>
          </cell>
          <cell r="AI13">
            <v>0.71875</v>
          </cell>
          <cell r="AJ13">
            <v>1</v>
          </cell>
          <cell r="AL13" t="str">
            <v>Y</v>
          </cell>
          <cell r="AM13">
            <v>3</v>
          </cell>
          <cell r="AN13" t="str">
            <v>01:14:31:25</v>
          </cell>
          <cell r="AO13">
            <v>89</v>
          </cell>
        </row>
        <row r="14">
          <cell r="A14" t="str">
            <v>2023.08.12</v>
          </cell>
          <cell r="B14">
            <v>0.78472222222222221</v>
          </cell>
          <cell r="C14">
            <v>0.84722222222222221</v>
          </cell>
          <cell r="D14">
            <v>90</v>
          </cell>
          <cell r="E14" t="str">
            <v>D23-B006</v>
          </cell>
          <cell r="F14" t="str">
            <v>아씨 두리안</v>
          </cell>
          <cell r="H14">
            <v>14</v>
          </cell>
          <cell r="I14" t="str">
            <v>14회</v>
          </cell>
          <cell r="J14" t="str">
            <v>순환</v>
          </cell>
          <cell r="K14" t="str">
            <v>재방</v>
          </cell>
          <cell r="L14" t="str">
            <v>N</v>
          </cell>
          <cell r="M14" t="str">
            <v>N</v>
          </cell>
          <cell r="N14" t="str">
            <v>N</v>
          </cell>
          <cell r="O14" t="str">
            <v>15 세</v>
          </cell>
          <cell r="P14" t="str">
            <v>Y</v>
          </cell>
          <cell r="Q14" t="str">
            <v>Y</v>
          </cell>
          <cell r="R14" t="str">
            <v>Y</v>
          </cell>
          <cell r="S14" t="str">
            <v>Y</v>
          </cell>
          <cell r="T14" t="str">
            <v>Y</v>
          </cell>
          <cell r="U14" t="str">
            <v>HD</v>
          </cell>
          <cell r="V14">
            <v>90</v>
          </cell>
          <cell r="X14" t="str">
            <v>정규</v>
          </cell>
          <cell r="Y14" t="str">
            <v>자료</v>
          </cell>
          <cell r="AA14" t="str">
            <v>그룹1</v>
          </cell>
          <cell r="AB14" t="str">
            <v>STEREO</v>
          </cell>
          <cell r="AE14">
            <v>0.78472222222222221</v>
          </cell>
          <cell r="AF14" t="str">
            <v>None</v>
          </cell>
          <cell r="AG14" t="str">
            <v>Y</v>
          </cell>
          <cell r="AI14">
            <v>0.78472222222222221</v>
          </cell>
          <cell r="AJ14">
            <v>1</v>
          </cell>
          <cell r="AL14" t="str">
            <v>Y</v>
          </cell>
          <cell r="AM14">
            <v>3</v>
          </cell>
          <cell r="AN14" t="str">
            <v>01:17:11:11</v>
          </cell>
          <cell r="AO14">
            <v>93</v>
          </cell>
        </row>
        <row r="15">
          <cell r="A15" t="str">
            <v>2023.08.12</v>
          </cell>
          <cell r="B15">
            <v>0.84722222222222221</v>
          </cell>
          <cell r="C15">
            <v>0.89930555555555547</v>
          </cell>
          <cell r="D15">
            <v>75</v>
          </cell>
          <cell r="E15" t="str">
            <v>C23-A006</v>
          </cell>
          <cell r="F15" t="str">
            <v>미친원정대</v>
          </cell>
          <cell r="H15">
            <v>9</v>
          </cell>
          <cell r="I15" t="str">
            <v>9회</v>
          </cell>
          <cell r="J15" t="str">
            <v>순환</v>
          </cell>
          <cell r="K15" t="str">
            <v>재방</v>
          </cell>
          <cell r="L15" t="str">
            <v>N</v>
          </cell>
          <cell r="M15" t="str">
            <v>N</v>
          </cell>
          <cell r="N15" t="str">
            <v>N</v>
          </cell>
          <cell r="O15" t="str">
            <v>15 세</v>
          </cell>
          <cell r="P15" t="str">
            <v>Y</v>
          </cell>
          <cell r="Q15" t="str">
            <v>Y</v>
          </cell>
          <cell r="R15" t="str">
            <v>Y</v>
          </cell>
          <cell r="S15" t="str">
            <v>N</v>
          </cell>
          <cell r="T15" t="str">
            <v>N</v>
          </cell>
          <cell r="U15" t="str">
            <v>HD</v>
          </cell>
          <cell r="V15">
            <v>75</v>
          </cell>
          <cell r="X15" t="str">
            <v>정규</v>
          </cell>
          <cell r="Y15" t="str">
            <v>자료</v>
          </cell>
          <cell r="AA15" t="str">
            <v>그룹1</v>
          </cell>
          <cell r="AB15" t="str">
            <v>STEREO</v>
          </cell>
          <cell r="AE15">
            <v>0.84722222222222221</v>
          </cell>
          <cell r="AF15" t="str">
            <v>None</v>
          </cell>
          <cell r="AG15" t="str">
            <v>Y</v>
          </cell>
          <cell r="AI15">
            <v>0.84722222222222221</v>
          </cell>
          <cell r="AJ15">
            <v>1</v>
          </cell>
          <cell r="AL15" t="str">
            <v>Y</v>
          </cell>
          <cell r="AM15">
            <v>3</v>
          </cell>
          <cell r="AN15" t="str">
            <v>00:58:47:25</v>
          </cell>
          <cell r="AO15">
            <v>71</v>
          </cell>
        </row>
        <row r="16">
          <cell r="A16" t="str">
            <v>2023.08.12</v>
          </cell>
          <cell r="B16">
            <v>0.89930555555555547</v>
          </cell>
          <cell r="C16">
            <v>0.97569444444444453</v>
          </cell>
          <cell r="D16">
            <v>110</v>
          </cell>
          <cell r="E16" t="str">
            <v>Y15-B001</v>
          </cell>
          <cell r="F16" t="str">
            <v>나혼자산다</v>
          </cell>
          <cell r="H16">
            <v>494</v>
          </cell>
          <cell r="I16" t="str">
            <v>494회</v>
          </cell>
          <cell r="J16" t="str">
            <v>초방</v>
          </cell>
          <cell r="K16" t="str">
            <v>본방</v>
          </cell>
          <cell r="L16" t="str">
            <v>N</v>
          </cell>
          <cell r="M16" t="str">
            <v>N</v>
          </cell>
          <cell r="N16" t="str">
            <v>N</v>
          </cell>
          <cell r="O16" t="str">
            <v>15 세</v>
          </cell>
          <cell r="P16" t="str">
            <v>N</v>
          </cell>
          <cell r="Q16" t="str">
            <v>Y</v>
          </cell>
          <cell r="R16" t="str">
            <v>Y</v>
          </cell>
          <cell r="S16" t="str">
            <v>N</v>
          </cell>
          <cell r="T16" t="str">
            <v>N</v>
          </cell>
          <cell r="U16" t="str">
            <v>HD</v>
          </cell>
          <cell r="V16">
            <v>110</v>
          </cell>
          <cell r="X16" t="str">
            <v>정규</v>
          </cell>
          <cell r="Y16" t="str">
            <v>자료</v>
          </cell>
          <cell r="AA16" t="str">
            <v>그룹1</v>
          </cell>
          <cell r="AB16" t="str">
            <v>STEREO</v>
          </cell>
          <cell r="AE16">
            <v>0.89930555555555547</v>
          </cell>
          <cell r="AF16" t="str">
            <v>None</v>
          </cell>
          <cell r="AG16" t="str">
            <v>N</v>
          </cell>
          <cell r="AH16" t="str">
            <v>Y</v>
          </cell>
          <cell r="AI16">
            <v>0.89930555555555547</v>
          </cell>
          <cell r="AJ16">
            <v>1</v>
          </cell>
          <cell r="AL16" t="str">
            <v>Y</v>
          </cell>
          <cell r="AM16">
            <v>4</v>
          </cell>
          <cell r="AN16" t="str">
            <v>01:28:43:10</v>
          </cell>
          <cell r="AO16">
            <v>106</v>
          </cell>
        </row>
        <row r="17">
          <cell r="A17" t="str">
            <v>2023.08.12</v>
          </cell>
          <cell r="B17">
            <v>0.97569444444444453</v>
          </cell>
          <cell r="C17">
            <v>1.0347222222222221</v>
          </cell>
          <cell r="D17">
            <v>85</v>
          </cell>
          <cell r="E17" t="str">
            <v>D20-B030</v>
          </cell>
          <cell r="F17" t="str">
            <v>금쪽같은 내 새끼</v>
          </cell>
          <cell r="H17">
            <v>156</v>
          </cell>
          <cell r="J17" t="str">
            <v>순환</v>
          </cell>
          <cell r="K17" t="str">
            <v>재방</v>
          </cell>
          <cell r="O17" t="str">
            <v>12 세</v>
          </cell>
          <cell r="U17" t="str">
            <v>HD</v>
          </cell>
          <cell r="V17">
            <v>85</v>
          </cell>
          <cell r="X17" t="str">
            <v>정규</v>
          </cell>
          <cell r="AA17" t="str">
            <v>그룹1</v>
          </cell>
          <cell r="AB17" t="str">
            <v>STEREO</v>
          </cell>
          <cell r="AE17">
            <v>0.97569444444444453</v>
          </cell>
          <cell r="AF17" t="str">
            <v>None</v>
          </cell>
          <cell r="AG17" t="str">
            <v>Y</v>
          </cell>
          <cell r="AI17">
            <v>0.97569444444444453</v>
          </cell>
          <cell r="AJ17">
            <v>1</v>
          </cell>
          <cell r="AL17" t="str">
            <v>N</v>
          </cell>
          <cell r="AM17">
            <v>0</v>
          </cell>
          <cell r="AN17" t="str">
            <v>00:00:00:00</v>
          </cell>
          <cell r="AO17">
            <v>0</v>
          </cell>
        </row>
        <row r="18">
          <cell r="A18" t="str">
            <v>2023.08.12</v>
          </cell>
          <cell r="B18">
            <v>1.0347222222222221</v>
          </cell>
          <cell r="C18">
            <v>1.0833333333333333</v>
          </cell>
          <cell r="D18">
            <v>70</v>
          </cell>
          <cell r="E18" t="str">
            <v>D22-B024</v>
          </cell>
          <cell r="F18" t="str">
            <v>오은영리포트 결혼지옥</v>
          </cell>
          <cell r="H18">
            <v>34</v>
          </cell>
          <cell r="I18" t="str">
            <v>34회</v>
          </cell>
          <cell r="J18" t="str">
            <v>초방</v>
          </cell>
          <cell r="K18" t="str">
            <v>본방</v>
          </cell>
          <cell r="L18" t="str">
            <v>N</v>
          </cell>
          <cell r="M18" t="str">
            <v>N</v>
          </cell>
          <cell r="N18" t="str">
            <v>N</v>
          </cell>
          <cell r="O18" t="str">
            <v>15 세</v>
          </cell>
          <cell r="P18" t="str">
            <v>Y</v>
          </cell>
          <cell r="Q18" t="str">
            <v>Y</v>
          </cell>
          <cell r="R18" t="str">
            <v>Y</v>
          </cell>
          <cell r="S18" t="str">
            <v>Y</v>
          </cell>
          <cell r="T18" t="str">
            <v>N</v>
          </cell>
          <cell r="U18" t="str">
            <v>HD</v>
          </cell>
          <cell r="V18">
            <v>70</v>
          </cell>
          <cell r="W18" t="str">
            <v>SSA2</v>
          </cell>
          <cell r="X18" t="str">
            <v>정규</v>
          </cell>
          <cell r="Y18" t="str">
            <v>자료</v>
          </cell>
          <cell r="AA18" t="str">
            <v>그룹1</v>
          </cell>
          <cell r="AB18" t="str">
            <v>STEREO</v>
          </cell>
          <cell r="AE18">
            <v>1.0347222222222221</v>
          </cell>
          <cell r="AF18" t="str">
            <v>None</v>
          </cell>
          <cell r="AG18" t="str">
            <v>Y</v>
          </cell>
          <cell r="AI18">
            <v>3.4722222222222224E-2</v>
          </cell>
          <cell r="AJ18">
            <v>0</v>
          </cell>
          <cell r="AK18" t="str">
            <v>N/A</v>
          </cell>
          <cell r="AL18" t="str">
            <v>Y</v>
          </cell>
          <cell r="AM18">
            <v>3</v>
          </cell>
          <cell r="AN18" t="str">
            <v>01:22:11:05</v>
          </cell>
          <cell r="AO18">
            <v>99</v>
          </cell>
        </row>
      </sheetData>
      <sheetData sheetId="5">
        <row r="1">
          <cell r="A1" t="str">
            <v>방송일</v>
          </cell>
          <cell r="B1" t="str">
            <v>방송시각</v>
          </cell>
          <cell r="C1" t="str">
            <v>종료시각</v>
          </cell>
          <cell r="D1" t="str">
            <v>길이</v>
          </cell>
          <cell r="E1" t="str">
            <v>프로그램코드</v>
          </cell>
          <cell r="F1" t="str">
            <v>프로그램 제목</v>
          </cell>
          <cell r="G1" t="str">
            <v>부</v>
          </cell>
          <cell r="H1" t="str">
            <v>화수</v>
          </cell>
          <cell r="I1" t="str">
            <v>부제</v>
          </cell>
          <cell r="J1" t="str">
            <v>초방구분</v>
          </cell>
          <cell r="K1" t="str">
            <v>방송구분</v>
          </cell>
          <cell r="L1" t="str">
            <v>자막</v>
          </cell>
          <cell r="M1" t="str">
            <v>해설</v>
          </cell>
          <cell r="N1" t="str">
            <v>수화</v>
          </cell>
          <cell r="O1" t="str">
            <v>심의등급</v>
          </cell>
          <cell r="P1" t="str">
            <v>주제</v>
          </cell>
          <cell r="Q1" t="str">
            <v>언어</v>
          </cell>
          <cell r="R1" t="str">
            <v>모방</v>
          </cell>
          <cell r="S1" t="str">
            <v>폭력</v>
          </cell>
          <cell r="T1" t="str">
            <v>선정</v>
          </cell>
          <cell r="U1" t="str">
            <v>화질</v>
          </cell>
          <cell r="V1" t="str">
            <v>편성길이</v>
          </cell>
          <cell r="W1" t="str">
            <v>시급</v>
          </cell>
          <cell r="X1" t="str">
            <v>편성구분</v>
          </cell>
          <cell r="Y1" t="str">
            <v>송출구분</v>
          </cell>
          <cell r="Z1" t="str">
            <v>추가정보</v>
          </cell>
          <cell r="AA1" t="str">
            <v>편성그룹</v>
          </cell>
          <cell r="AB1" t="str">
            <v>Audio</v>
          </cell>
          <cell r="AC1" t="str">
            <v>밴드코드</v>
          </cell>
          <cell r="AD1" t="str">
            <v>밴드명칭</v>
          </cell>
          <cell r="AE1" t="str">
            <v>편성시각</v>
          </cell>
          <cell r="AF1" t="str">
            <v>표시색상</v>
          </cell>
          <cell r="AG1" t="str">
            <v>회차표시</v>
          </cell>
          <cell r="AH1" t="str">
            <v>부제표시</v>
          </cell>
          <cell r="AI1" t="str">
            <v>표시시각</v>
          </cell>
          <cell r="AJ1" t="str">
            <v>입력구분</v>
          </cell>
          <cell r="AK1" t="str">
            <v>편성소재</v>
          </cell>
          <cell r="AL1" t="str">
            <v>소재유무</v>
          </cell>
          <cell r="AM1" t="str">
            <v>소재개수</v>
          </cell>
          <cell r="AN1" t="str">
            <v>소재길이</v>
          </cell>
          <cell r="AO1" t="str">
            <v>편성길이(소재)</v>
          </cell>
        </row>
        <row r="2">
          <cell r="A2" t="str">
            <v>2023.08.13</v>
          </cell>
          <cell r="B2">
            <v>8.3333333333333329E-2</v>
          </cell>
          <cell r="C2">
            <v>0.10416666666666667</v>
          </cell>
          <cell r="D2">
            <v>30</v>
          </cell>
          <cell r="E2" t="str">
            <v>D22-B024</v>
          </cell>
          <cell r="F2" t="str">
            <v>오은영리포트 결혼지옥</v>
          </cell>
          <cell r="H2">
            <v>34</v>
          </cell>
          <cell r="I2" t="str">
            <v>34회</v>
          </cell>
          <cell r="J2" t="str">
            <v>초방</v>
          </cell>
          <cell r="K2" t="str">
            <v>본방</v>
          </cell>
          <cell r="L2" t="str">
            <v>N</v>
          </cell>
          <cell r="M2" t="str">
            <v>N</v>
          </cell>
          <cell r="N2" t="str">
            <v>N</v>
          </cell>
          <cell r="O2" t="str">
            <v>15 세</v>
          </cell>
          <cell r="P2" t="str">
            <v>Y</v>
          </cell>
          <cell r="Q2" t="str">
            <v>Y</v>
          </cell>
          <cell r="R2" t="str">
            <v>Y</v>
          </cell>
          <cell r="S2" t="str">
            <v>Y</v>
          </cell>
          <cell r="T2" t="str">
            <v>N</v>
          </cell>
          <cell r="U2" t="str">
            <v>HD</v>
          </cell>
          <cell r="V2">
            <v>30</v>
          </cell>
          <cell r="W2" t="str">
            <v>A</v>
          </cell>
          <cell r="X2" t="str">
            <v>정규</v>
          </cell>
          <cell r="Y2" t="str">
            <v>자료</v>
          </cell>
          <cell r="AA2" t="str">
            <v>그룹1</v>
          </cell>
          <cell r="AB2" t="str">
            <v>STEREO</v>
          </cell>
          <cell r="AE2">
            <v>8.3333333333333329E-2</v>
          </cell>
          <cell r="AF2" t="str">
            <v>None</v>
          </cell>
          <cell r="AG2" t="str">
            <v>Y</v>
          </cell>
          <cell r="AI2">
            <v>8.3333333333333329E-2</v>
          </cell>
          <cell r="AJ2">
            <v>1</v>
          </cell>
          <cell r="AK2" t="str">
            <v>N/A</v>
          </cell>
          <cell r="AL2" t="str">
            <v>Y</v>
          </cell>
          <cell r="AM2">
            <v>3</v>
          </cell>
          <cell r="AN2" t="str">
            <v>01:22:11:05</v>
          </cell>
          <cell r="AO2">
            <v>99</v>
          </cell>
        </row>
        <row r="3">
          <cell r="A3" t="str">
            <v>2023.08.13</v>
          </cell>
          <cell r="B3">
            <v>0.10416666666666667</v>
          </cell>
          <cell r="C3">
            <v>0.15972222222222224</v>
          </cell>
          <cell r="D3">
            <v>80</v>
          </cell>
          <cell r="E3" t="str">
            <v>C22-A008</v>
          </cell>
          <cell r="F3" t="str">
            <v>에덴2</v>
          </cell>
          <cell r="H3">
            <v>1</v>
          </cell>
          <cell r="I3" t="str">
            <v>1회(자막)</v>
          </cell>
          <cell r="J3" t="str">
            <v>순환</v>
          </cell>
          <cell r="K3" t="str">
            <v>재방</v>
          </cell>
          <cell r="L3" t="str">
            <v>Y</v>
          </cell>
          <cell r="M3" t="str">
            <v>N</v>
          </cell>
          <cell r="N3" t="str">
            <v>N</v>
          </cell>
          <cell r="O3" t="str">
            <v>15 세</v>
          </cell>
          <cell r="P3" t="str">
            <v>Y</v>
          </cell>
          <cell r="Q3" t="str">
            <v>Y</v>
          </cell>
          <cell r="R3" t="str">
            <v>Y</v>
          </cell>
          <cell r="S3" t="str">
            <v>N</v>
          </cell>
          <cell r="T3" t="str">
            <v>Y</v>
          </cell>
          <cell r="U3" t="str">
            <v>HD</v>
          </cell>
          <cell r="V3">
            <v>80</v>
          </cell>
          <cell r="W3" t="str">
            <v>A</v>
          </cell>
          <cell r="X3" t="str">
            <v>정규</v>
          </cell>
          <cell r="Y3" t="str">
            <v>자료</v>
          </cell>
          <cell r="AA3" t="str">
            <v>그룹1</v>
          </cell>
          <cell r="AB3" t="str">
            <v>STEREO</v>
          </cell>
          <cell r="AE3">
            <v>0.10416666666666667</v>
          </cell>
          <cell r="AF3" t="str">
            <v>None</v>
          </cell>
          <cell r="AG3" t="str">
            <v>Y</v>
          </cell>
          <cell r="AI3">
            <v>0.10416666666666667</v>
          </cell>
          <cell r="AJ3">
            <v>1</v>
          </cell>
          <cell r="AL3" t="str">
            <v>Y</v>
          </cell>
          <cell r="AM3">
            <v>3</v>
          </cell>
          <cell r="AN3" t="str">
            <v>01:04:31:05</v>
          </cell>
          <cell r="AO3">
            <v>77</v>
          </cell>
        </row>
        <row r="4">
          <cell r="A4" t="str">
            <v>2023.08.13</v>
          </cell>
          <cell r="B4">
            <v>0.15972222222222224</v>
          </cell>
          <cell r="C4">
            <v>0.20833333333333334</v>
          </cell>
          <cell r="D4">
            <v>70</v>
          </cell>
          <cell r="E4" t="str">
            <v>C15-A001</v>
          </cell>
          <cell r="F4" t="str">
            <v>맛있는 녀석들</v>
          </cell>
          <cell r="H4">
            <v>22</v>
          </cell>
          <cell r="I4" t="str">
            <v>22회(일반)(자,수,해)</v>
          </cell>
          <cell r="J4" t="str">
            <v>순환</v>
          </cell>
          <cell r="K4" t="str">
            <v>재방</v>
          </cell>
          <cell r="L4" t="str">
            <v>Y</v>
          </cell>
          <cell r="M4" t="str">
            <v>Y</v>
          </cell>
          <cell r="N4" t="str">
            <v>Y</v>
          </cell>
          <cell r="O4" t="str">
            <v>15 세</v>
          </cell>
          <cell r="P4" t="str">
            <v>N</v>
          </cell>
          <cell r="Q4" t="str">
            <v>Y</v>
          </cell>
          <cell r="R4" t="str">
            <v>Y</v>
          </cell>
          <cell r="S4" t="str">
            <v>N</v>
          </cell>
          <cell r="T4" t="str">
            <v>N</v>
          </cell>
          <cell r="U4" t="str">
            <v>HD</v>
          </cell>
          <cell r="V4">
            <v>70</v>
          </cell>
          <cell r="W4" t="str">
            <v>A</v>
          </cell>
          <cell r="X4" t="str">
            <v>정규</v>
          </cell>
          <cell r="Z4" t="str">
            <v>메밀국수/문어</v>
          </cell>
          <cell r="AA4" t="str">
            <v>그룹1</v>
          </cell>
          <cell r="AB4" t="str">
            <v>STEREO</v>
          </cell>
          <cell r="AE4">
            <v>0.15972222222222224</v>
          </cell>
          <cell r="AF4" t="str">
            <v>None</v>
          </cell>
          <cell r="AG4" t="str">
            <v>Y</v>
          </cell>
          <cell r="AH4" t="str">
            <v>N</v>
          </cell>
          <cell r="AI4">
            <v>0.15972222222222224</v>
          </cell>
          <cell r="AJ4">
            <v>1</v>
          </cell>
          <cell r="AL4" t="str">
            <v>Y</v>
          </cell>
          <cell r="AM4">
            <v>3</v>
          </cell>
          <cell r="AN4" t="str">
            <v>00:56:36:01</v>
          </cell>
          <cell r="AO4">
            <v>68</v>
          </cell>
        </row>
        <row r="5">
          <cell r="A5" t="str">
            <v>2023.08.13</v>
          </cell>
          <cell r="B5">
            <v>0.20833333333333334</v>
          </cell>
          <cell r="C5">
            <v>0.25</v>
          </cell>
          <cell r="D5">
            <v>60</v>
          </cell>
          <cell r="E5" t="str">
            <v>C21-A006</v>
          </cell>
          <cell r="F5" t="str">
            <v>스파이시 걸스</v>
          </cell>
          <cell r="H5">
            <v>6</v>
          </cell>
          <cell r="I5" t="str">
            <v>6회(자막)</v>
          </cell>
          <cell r="J5" t="str">
            <v>순환</v>
          </cell>
          <cell r="K5" t="str">
            <v>재방</v>
          </cell>
          <cell r="L5" t="str">
            <v>Y</v>
          </cell>
          <cell r="M5" t="str">
            <v>N</v>
          </cell>
          <cell r="N5" t="str">
            <v>N</v>
          </cell>
          <cell r="O5" t="str">
            <v>15 세</v>
          </cell>
          <cell r="P5" t="str">
            <v>Y</v>
          </cell>
          <cell r="Q5" t="str">
            <v>Y</v>
          </cell>
          <cell r="R5" t="str">
            <v>Y</v>
          </cell>
          <cell r="S5" t="str">
            <v>N</v>
          </cell>
          <cell r="T5" t="str">
            <v>N</v>
          </cell>
          <cell r="U5" t="str">
            <v>HD</v>
          </cell>
          <cell r="V5">
            <v>60</v>
          </cell>
          <cell r="X5" t="str">
            <v>정규</v>
          </cell>
          <cell r="AA5" t="str">
            <v>그룹1</v>
          </cell>
          <cell r="AB5" t="str">
            <v>STEREO</v>
          </cell>
          <cell r="AE5">
            <v>0.20833333333333334</v>
          </cell>
          <cell r="AF5" t="str">
            <v>None</v>
          </cell>
          <cell r="AG5" t="str">
            <v>Y</v>
          </cell>
          <cell r="AI5">
            <v>0.20833333333333334</v>
          </cell>
          <cell r="AJ5">
            <v>1</v>
          </cell>
          <cell r="AL5" t="str">
            <v>Y</v>
          </cell>
          <cell r="AM5">
            <v>2</v>
          </cell>
          <cell r="AN5" t="str">
            <v>00:47:15:05</v>
          </cell>
          <cell r="AO5">
            <v>57</v>
          </cell>
        </row>
        <row r="6">
          <cell r="A6" t="str">
            <v>2023.08.13</v>
          </cell>
          <cell r="B6">
            <v>0.25</v>
          </cell>
          <cell r="C6">
            <v>0.30555555555555552</v>
          </cell>
          <cell r="D6">
            <v>80</v>
          </cell>
          <cell r="E6" t="str">
            <v>C22-A001</v>
          </cell>
          <cell r="F6" t="str">
            <v>돈쭐내러 왔습니다2</v>
          </cell>
          <cell r="H6">
            <v>30</v>
          </cell>
          <cell r="I6" t="str">
            <v>30회(자막)</v>
          </cell>
          <cell r="J6" t="str">
            <v>순환</v>
          </cell>
          <cell r="K6" t="str">
            <v>재방</v>
          </cell>
          <cell r="L6" t="str">
            <v>Y</v>
          </cell>
          <cell r="M6" t="str">
            <v>N</v>
          </cell>
          <cell r="N6" t="str">
            <v>N</v>
          </cell>
          <cell r="O6" t="str">
            <v>15 세</v>
          </cell>
          <cell r="P6" t="str">
            <v>Y</v>
          </cell>
          <cell r="Q6" t="str">
            <v>Y</v>
          </cell>
          <cell r="R6" t="str">
            <v>Y</v>
          </cell>
          <cell r="S6" t="str">
            <v>N</v>
          </cell>
          <cell r="T6" t="str">
            <v>N</v>
          </cell>
          <cell r="U6" t="str">
            <v>HD</v>
          </cell>
          <cell r="V6">
            <v>80</v>
          </cell>
          <cell r="X6" t="str">
            <v>정규</v>
          </cell>
          <cell r="AA6" t="str">
            <v>그룹1</v>
          </cell>
          <cell r="AB6" t="str">
            <v>STEREO</v>
          </cell>
          <cell r="AE6">
            <v>0.25</v>
          </cell>
          <cell r="AF6" t="str">
            <v>None</v>
          </cell>
          <cell r="AG6" t="str">
            <v>Y</v>
          </cell>
          <cell r="AI6">
            <v>0.25</v>
          </cell>
          <cell r="AJ6">
            <v>1</v>
          </cell>
          <cell r="AL6" t="str">
            <v>Y</v>
          </cell>
          <cell r="AM6">
            <v>3</v>
          </cell>
          <cell r="AN6" t="str">
            <v>01:05:10:29</v>
          </cell>
          <cell r="AO6">
            <v>78</v>
          </cell>
        </row>
        <row r="7">
          <cell r="A7" t="str">
            <v>2023.08.13</v>
          </cell>
          <cell r="B7">
            <v>0.30555555555555552</v>
          </cell>
          <cell r="C7">
            <v>0.375</v>
          </cell>
          <cell r="D7">
            <v>100</v>
          </cell>
          <cell r="E7" t="str">
            <v>D22-B024</v>
          </cell>
          <cell r="F7" t="str">
            <v>오은영리포트 결혼지옥</v>
          </cell>
          <cell r="H7">
            <v>34</v>
          </cell>
          <cell r="I7" t="str">
            <v>34회</v>
          </cell>
          <cell r="J7" t="str">
            <v>순환</v>
          </cell>
          <cell r="K7" t="str">
            <v>재방</v>
          </cell>
          <cell r="L7" t="str">
            <v>N</v>
          </cell>
          <cell r="M7" t="str">
            <v>N</v>
          </cell>
          <cell r="N7" t="str">
            <v>N</v>
          </cell>
          <cell r="O7" t="str">
            <v>15 세</v>
          </cell>
          <cell r="P7" t="str">
            <v>Y</v>
          </cell>
          <cell r="Q7" t="str">
            <v>Y</v>
          </cell>
          <cell r="R7" t="str">
            <v>Y</v>
          </cell>
          <cell r="S7" t="str">
            <v>Y</v>
          </cell>
          <cell r="T7" t="str">
            <v>N</v>
          </cell>
          <cell r="U7" t="str">
            <v>HD</v>
          </cell>
          <cell r="V7">
            <v>100</v>
          </cell>
          <cell r="X7" t="str">
            <v>정규</v>
          </cell>
          <cell r="Y7" t="str">
            <v>자료</v>
          </cell>
          <cell r="AA7" t="str">
            <v>그룹1</v>
          </cell>
          <cell r="AB7" t="str">
            <v>STEREO</v>
          </cell>
          <cell r="AE7">
            <v>0.30555555555555552</v>
          </cell>
          <cell r="AF7" t="str">
            <v>None</v>
          </cell>
          <cell r="AG7" t="str">
            <v>Y</v>
          </cell>
          <cell r="AI7">
            <v>0.30555555555555552</v>
          </cell>
          <cell r="AJ7">
            <v>1</v>
          </cell>
          <cell r="AL7" t="str">
            <v>Y</v>
          </cell>
          <cell r="AM7">
            <v>3</v>
          </cell>
          <cell r="AN7" t="str">
            <v>01:22:11:05</v>
          </cell>
          <cell r="AO7">
            <v>99</v>
          </cell>
        </row>
        <row r="8">
          <cell r="A8" t="str">
            <v>2023.08.13</v>
          </cell>
          <cell r="B8">
            <v>0.375</v>
          </cell>
          <cell r="C8">
            <v>0.4548611111111111</v>
          </cell>
          <cell r="D8">
            <v>115</v>
          </cell>
          <cell r="E8" t="str">
            <v>D23-B009</v>
          </cell>
          <cell r="F8" t="str">
            <v>벌거벗은 세계사</v>
          </cell>
          <cell r="H8">
            <v>84</v>
          </cell>
          <cell r="I8" t="str">
            <v>84회</v>
          </cell>
          <cell r="J8" t="str">
            <v>순환</v>
          </cell>
          <cell r="K8" t="str">
            <v>재방</v>
          </cell>
          <cell r="L8" t="str">
            <v>N</v>
          </cell>
          <cell r="M8" t="str">
            <v>N</v>
          </cell>
          <cell r="N8" t="str">
            <v>N</v>
          </cell>
          <cell r="O8" t="str">
            <v>12 세</v>
          </cell>
          <cell r="P8" t="str">
            <v>N</v>
          </cell>
          <cell r="Q8" t="str">
            <v>N</v>
          </cell>
          <cell r="R8" t="str">
            <v>N</v>
          </cell>
          <cell r="S8" t="str">
            <v>N</v>
          </cell>
          <cell r="T8" t="str">
            <v>N</v>
          </cell>
          <cell r="U8" t="str">
            <v>HD</v>
          </cell>
          <cell r="V8">
            <v>115</v>
          </cell>
          <cell r="X8" t="str">
            <v>정규</v>
          </cell>
          <cell r="Y8" t="str">
            <v>자료</v>
          </cell>
          <cell r="AA8" t="str">
            <v>그룹1</v>
          </cell>
          <cell r="AB8" t="str">
            <v>STEREO</v>
          </cell>
          <cell r="AE8">
            <v>0.375</v>
          </cell>
          <cell r="AF8" t="str">
            <v>None</v>
          </cell>
          <cell r="AG8" t="str">
            <v>Y</v>
          </cell>
          <cell r="AI8">
            <v>0.375</v>
          </cell>
          <cell r="AJ8">
            <v>1</v>
          </cell>
          <cell r="AL8" t="str">
            <v>Y</v>
          </cell>
          <cell r="AM8">
            <v>4</v>
          </cell>
          <cell r="AN8" t="str">
            <v>01:33:18:00</v>
          </cell>
          <cell r="AO8">
            <v>112</v>
          </cell>
        </row>
        <row r="9">
          <cell r="A9" t="str">
            <v>2023.08.13</v>
          </cell>
          <cell r="B9">
            <v>0.4548611111111111</v>
          </cell>
          <cell r="C9">
            <v>0.50694444444444442</v>
          </cell>
          <cell r="D9">
            <v>75</v>
          </cell>
          <cell r="E9" t="str">
            <v>C23-A006</v>
          </cell>
          <cell r="F9" t="str">
            <v>미친원정대</v>
          </cell>
          <cell r="H9">
            <v>9</v>
          </cell>
          <cell r="J9" t="str">
            <v>순환</v>
          </cell>
          <cell r="K9" t="str">
            <v>재방</v>
          </cell>
          <cell r="O9" t="str">
            <v>15 세</v>
          </cell>
          <cell r="P9" t="str">
            <v>Y</v>
          </cell>
          <cell r="Q9" t="str">
            <v>Y</v>
          </cell>
          <cell r="R9" t="str">
            <v>Y</v>
          </cell>
          <cell r="U9" t="str">
            <v>HD</v>
          </cell>
          <cell r="V9">
            <v>75</v>
          </cell>
          <cell r="X9" t="str">
            <v>정규</v>
          </cell>
          <cell r="Y9" t="str">
            <v>자료</v>
          </cell>
          <cell r="AA9" t="str">
            <v>그룹1</v>
          </cell>
          <cell r="AB9" t="str">
            <v>STEREO</v>
          </cell>
          <cell r="AE9">
            <v>0.4548611111111111</v>
          </cell>
          <cell r="AF9" t="str">
            <v>None</v>
          </cell>
          <cell r="AG9" t="str">
            <v>Y</v>
          </cell>
          <cell r="AI9">
            <v>0.4548611111111111</v>
          </cell>
          <cell r="AJ9">
            <v>1</v>
          </cell>
          <cell r="AL9" t="str">
            <v>Y</v>
          </cell>
          <cell r="AM9">
            <v>0</v>
          </cell>
          <cell r="AN9" t="str">
            <v>00:00:00:00</v>
          </cell>
          <cell r="AO9">
            <v>0</v>
          </cell>
        </row>
        <row r="10">
          <cell r="A10" t="str">
            <v>2023.08.13</v>
          </cell>
          <cell r="B10">
            <v>0.50694444444444442</v>
          </cell>
          <cell r="C10">
            <v>0.58333333333333337</v>
          </cell>
          <cell r="D10">
            <v>110</v>
          </cell>
          <cell r="E10" t="str">
            <v>Y15-B001</v>
          </cell>
          <cell r="F10" t="str">
            <v>나혼자산다</v>
          </cell>
          <cell r="H10">
            <v>494</v>
          </cell>
          <cell r="I10" t="str">
            <v>494회</v>
          </cell>
          <cell r="J10" t="str">
            <v>순환</v>
          </cell>
          <cell r="K10" t="str">
            <v>재방</v>
          </cell>
          <cell r="L10" t="str">
            <v>N</v>
          </cell>
          <cell r="M10" t="str">
            <v>N</v>
          </cell>
          <cell r="N10" t="str">
            <v>N</v>
          </cell>
          <cell r="O10" t="str">
            <v>15 세</v>
          </cell>
          <cell r="P10" t="str">
            <v>N</v>
          </cell>
          <cell r="Q10" t="str">
            <v>Y</v>
          </cell>
          <cell r="R10" t="str">
            <v>Y</v>
          </cell>
          <cell r="S10" t="str">
            <v>N</v>
          </cell>
          <cell r="T10" t="str">
            <v>N</v>
          </cell>
          <cell r="U10" t="str">
            <v>HD</v>
          </cell>
          <cell r="V10">
            <v>110</v>
          </cell>
          <cell r="X10" t="str">
            <v>정규</v>
          </cell>
          <cell r="Y10" t="str">
            <v>자료</v>
          </cell>
          <cell r="AA10" t="str">
            <v>그룹1</v>
          </cell>
          <cell r="AB10" t="str">
            <v>STEREO</v>
          </cell>
          <cell r="AE10">
            <v>0.50694444444444442</v>
          </cell>
          <cell r="AF10" t="str">
            <v>None</v>
          </cell>
          <cell r="AG10" t="str">
            <v>N</v>
          </cell>
          <cell r="AH10" t="str">
            <v>Y</v>
          </cell>
          <cell r="AI10">
            <v>0.50694444444444442</v>
          </cell>
          <cell r="AJ10">
            <v>1</v>
          </cell>
          <cell r="AL10" t="str">
            <v>Y</v>
          </cell>
          <cell r="AM10">
            <v>4</v>
          </cell>
          <cell r="AN10" t="str">
            <v>01:28:43:10</v>
          </cell>
          <cell r="AO10">
            <v>106</v>
          </cell>
        </row>
        <row r="11">
          <cell r="A11" t="str">
            <v>2023.08.13</v>
          </cell>
          <cell r="B11">
            <v>0.58333333333333337</v>
          </cell>
          <cell r="C11">
            <v>0.63888888888888895</v>
          </cell>
          <cell r="D11">
            <v>80</v>
          </cell>
          <cell r="E11" t="str">
            <v>C15-A001</v>
          </cell>
          <cell r="F11" t="str">
            <v>맛있는 녀석들</v>
          </cell>
          <cell r="H11">
            <v>441</v>
          </cell>
          <cell r="J11" t="str">
            <v>초방</v>
          </cell>
          <cell r="K11" t="str">
            <v>본방</v>
          </cell>
          <cell r="O11" t="str">
            <v>15 세</v>
          </cell>
          <cell r="P11" t="str">
            <v>Y</v>
          </cell>
          <cell r="Q11" t="str">
            <v>Y</v>
          </cell>
          <cell r="R11" t="str">
            <v>Y</v>
          </cell>
          <cell r="U11" t="str">
            <v>HD</v>
          </cell>
          <cell r="V11">
            <v>80</v>
          </cell>
          <cell r="X11" t="str">
            <v>정규</v>
          </cell>
          <cell r="Y11" t="str">
            <v>자료</v>
          </cell>
          <cell r="AA11" t="str">
            <v>그룹1</v>
          </cell>
          <cell r="AB11" t="str">
            <v>STEREO</v>
          </cell>
          <cell r="AE11">
            <v>0.58333333333333337</v>
          </cell>
          <cell r="AF11" t="str">
            <v>None</v>
          </cell>
          <cell r="AG11" t="str">
            <v>Y</v>
          </cell>
          <cell r="AH11" t="str">
            <v>N</v>
          </cell>
          <cell r="AI11">
            <v>0.58333333333333337</v>
          </cell>
          <cell r="AJ11">
            <v>1</v>
          </cell>
          <cell r="AL11" t="str">
            <v>N</v>
          </cell>
          <cell r="AM11">
            <v>0</v>
          </cell>
          <cell r="AN11" t="str">
            <v>00:00:00:00</v>
          </cell>
          <cell r="AO11">
            <v>0</v>
          </cell>
        </row>
        <row r="12">
          <cell r="A12" t="str">
            <v>2023.08.13</v>
          </cell>
          <cell r="B12">
            <v>0.63888888888888895</v>
          </cell>
          <cell r="C12">
            <v>0.70138888888888884</v>
          </cell>
          <cell r="D12">
            <v>90</v>
          </cell>
          <cell r="E12" t="str">
            <v>D23-B006</v>
          </cell>
          <cell r="F12" t="str">
            <v>아씨 두리안</v>
          </cell>
          <cell r="H12">
            <v>13</v>
          </cell>
          <cell r="I12" t="str">
            <v>13회</v>
          </cell>
          <cell r="J12" t="str">
            <v>순환</v>
          </cell>
          <cell r="K12" t="str">
            <v>본방</v>
          </cell>
          <cell r="L12" t="str">
            <v>N</v>
          </cell>
          <cell r="M12" t="str">
            <v>N</v>
          </cell>
          <cell r="N12" t="str">
            <v>N</v>
          </cell>
          <cell r="O12" t="str">
            <v>15 세</v>
          </cell>
          <cell r="P12" t="str">
            <v>Y</v>
          </cell>
          <cell r="Q12" t="str">
            <v>Y</v>
          </cell>
          <cell r="R12" t="str">
            <v>Y</v>
          </cell>
          <cell r="S12" t="str">
            <v>Y</v>
          </cell>
          <cell r="T12" t="str">
            <v>Y</v>
          </cell>
          <cell r="U12" t="str">
            <v>HD</v>
          </cell>
          <cell r="V12">
            <v>90</v>
          </cell>
          <cell r="X12" t="str">
            <v>정규</v>
          </cell>
          <cell r="Y12" t="str">
            <v>자료</v>
          </cell>
          <cell r="AA12" t="str">
            <v>그룹1</v>
          </cell>
          <cell r="AB12" t="str">
            <v>STEREO</v>
          </cell>
          <cell r="AE12">
            <v>0.63888888888888895</v>
          </cell>
          <cell r="AF12" t="str">
            <v>None</v>
          </cell>
          <cell r="AG12" t="str">
            <v>Y</v>
          </cell>
          <cell r="AI12">
            <v>0.63888888888888895</v>
          </cell>
          <cell r="AJ12">
            <v>0</v>
          </cell>
          <cell r="AK12" t="str">
            <v>N/A</v>
          </cell>
          <cell r="AL12" t="str">
            <v>Y</v>
          </cell>
          <cell r="AM12">
            <v>3</v>
          </cell>
          <cell r="AN12" t="str">
            <v>01:14:31:25</v>
          </cell>
          <cell r="AO12">
            <v>89</v>
          </cell>
        </row>
        <row r="13">
          <cell r="A13" t="str">
            <v>2023.08.13</v>
          </cell>
          <cell r="B13">
            <v>0.70138888888888884</v>
          </cell>
          <cell r="C13">
            <v>0.76736111111111116</v>
          </cell>
          <cell r="D13">
            <v>95</v>
          </cell>
          <cell r="E13" t="str">
            <v>D23-B006</v>
          </cell>
          <cell r="F13" t="str">
            <v>아씨 두리안</v>
          </cell>
          <cell r="H13">
            <v>14</v>
          </cell>
          <cell r="I13" t="str">
            <v>14회</v>
          </cell>
          <cell r="J13" t="str">
            <v>순환</v>
          </cell>
          <cell r="K13" t="str">
            <v>본방</v>
          </cell>
          <cell r="L13" t="str">
            <v>N</v>
          </cell>
          <cell r="M13" t="str">
            <v>N</v>
          </cell>
          <cell r="N13" t="str">
            <v>N</v>
          </cell>
          <cell r="O13" t="str">
            <v>15 세</v>
          </cell>
          <cell r="P13" t="str">
            <v>Y</v>
          </cell>
          <cell r="Q13" t="str">
            <v>Y</v>
          </cell>
          <cell r="R13" t="str">
            <v>Y</v>
          </cell>
          <cell r="S13" t="str">
            <v>Y</v>
          </cell>
          <cell r="T13" t="str">
            <v>Y</v>
          </cell>
          <cell r="U13" t="str">
            <v>HD</v>
          </cell>
          <cell r="V13">
            <v>95</v>
          </cell>
          <cell r="X13" t="str">
            <v>정규</v>
          </cell>
          <cell r="Y13" t="str">
            <v>자료</v>
          </cell>
          <cell r="AA13" t="str">
            <v>그룹1</v>
          </cell>
          <cell r="AB13" t="str">
            <v>STEREO</v>
          </cell>
          <cell r="AE13">
            <v>0.70138888888888884</v>
          </cell>
          <cell r="AF13" t="str">
            <v>None</v>
          </cell>
          <cell r="AG13" t="str">
            <v>Y</v>
          </cell>
          <cell r="AI13">
            <v>0.70138888888888884</v>
          </cell>
          <cell r="AJ13">
            <v>1</v>
          </cell>
          <cell r="AL13" t="str">
            <v>Y</v>
          </cell>
          <cell r="AM13">
            <v>3</v>
          </cell>
          <cell r="AN13" t="str">
            <v>01:17:11:11</v>
          </cell>
          <cell r="AO13">
            <v>93</v>
          </cell>
        </row>
        <row r="14">
          <cell r="A14" t="str">
            <v>2023.08.13</v>
          </cell>
          <cell r="B14">
            <v>0.76736111111111116</v>
          </cell>
          <cell r="C14">
            <v>0.81597222222222221</v>
          </cell>
          <cell r="D14">
            <v>70</v>
          </cell>
          <cell r="E14" t="str">
            <v>C23-A006</v>
          </cell>
          <cell r="F14" t="str">
            <v>미친원정대</v>
          </cell>
          <cell r="H14">
            <v>8</v>
          </cell>
          <cell r="I14" t="str">
            <v>8회</v>
          </cell>
          <cell r="J14" t="str">
            <v>순환</v>
          </cell>
          <cell r="K14" t="str">
            <v>재방</v>
          </cell>
          <cell r="L14" t="str">
            <v>N</v>
          </cell>
          <cell r="M14" t="str">
            <v>N</v>
          </cell>
          <cell r="N14" t="str">
            <v>N</v>
          </cell>
          <cell r="O14" t="str">
            <v>15 세</v>
          </cell>
          <cell r="P14" t="str">
            <v>Y</v>
          </cell>
          <cell r="Q14" t="str">
            <v>Y</v>
          </cell>
          <cell r="R14" t="str">
            <v>Y</v>
          </cell>
          <cell r="S14" t="str">
            <v>N</v>
          </cell>
          <cell r="T14" t="str">
            <v>N</v>
          </cell>
          <cell r="U14" t="str">
            <v>HD</v>
          </cell>
          <cell r="V14">
            <v>70</v>
          </cell>
          <cell r="X14" t="str">
            <v>정규</v>
          </cell>
          <cell r="Y14" t="str">
            <v>자료</v>
          </cell>
          <cell r="AA14" t="str">
            <v>그룹1</v>
          </cell>
          <cell r="AB14" t="str">
            <v>STEREO</v>
          </cell>
          <cell r="AE14">
            <v>0.76736111111111116</v>
          </cell>
          <cell r="AF14" t="str">
            <v>None</v>
          </cell>
          <cell r="AG14" t="str">
            <v>Y</v>
          </cell>
          <cell r="AI14">
            <v>0.76736111111111116</v>
          </cell>
          <cell r="AJ14">
            <v>1</v>
          </cell>
          <cell r="AL14" t="str">
            <v>Y</v>
          </cell>
          <cell r="AM14">
            <v>2</v>
          </cell>
          <cell r="AN14" t="str">
            <v>00:56:53:28</v>
          </cell>
          <cell r="AO14">
            <v>68</v>
          </cell>
        </row>
        <row r="15">
          <cell r="A15" t="str">
            <v>2023.08.13</v>
          </cell>
          <cell r="B15">
            <v>0.81597222222222221</v>
          </cell>
          <cell r="C15">
            <v>0.89236111111111116</v>
          </cell>
          <cell r="D15">
            <v>110</v>
          </cell>
          <cell r="E15" t="str">
            <v>Y15-B001</v>
          </cell>
          <cell r="F15" t="str">
            <v>나혼자산다</v>
          </cell>
          <cell r="H15">
            <v>494</v>
          </cell>
          <cell r="I15" t="str">
            <v>494회</v>
          </cell>
          <cell r="J15" t="str">
            <v>순환</v>
          </cell>
          <cell r="K15" t="str">
            <v>재방</v>
          </cell>
          <cell r="L15" t="str">
            <v>N</v>
          </cell>
          <cell r="M15" t="str">
            <v>N</v>
          </cell>
          <cell r="N15" t="str">
            <v>N</v>
          </cell>
          <cell r="O15" t="str">
            <v>15 세</v>
          </cell>
          <cell r="P15" t="str">
            <v>N</v>
          </cell>
          <cell r="Q15" t="str">
            <v>Y</v>
          </cell>
          <cell r="R15" t="str">
            <v>Y</v>
          </cell>
          <cell r="S15" t="str">
            <v>N</v>
          </cell>
          <cell r="T15" t="str">
            <v>N</v>
          </cell>
          <cell r="U15" t="str">
            <v>HD</v>
          </cell>
          <cell r="V15">
            <v>110</v>
          </cell>
          <cell r="X15" t="str">
            <v>정규</v>
          </cell>
          <cell r="Y15" t="str">
            <v>자료</v>
          </cell>
          <cell r="AA15" t="str">
            <v>그룹1</v>
          </cell>
          <cell r="AB15" t="str">
            <v>STEREO</v>
          </cell>
          <cell r="AE15">
            <v>0.81597222222222221</v>
          </cell>
          <cell r="AF15" t="str">
            <v>None</v>
          </cell>
          <cell r="AG15" t="str">
            <v>N</v>
          </cell>
          <cell r="AH15" t="str">
            <v>Y</v>
          </cell>
          <cell r="AI15">
            <v>0.81597222222222221</v>
          </cell>
          <cell r="AJ15">
            <v>1</v>
          </cell>
          <cell r="AL15" t="str">
            <v>Y</v>
          </cell>
          <cell r="AM15">
            <v>4</v>
          </cell>
          <cell r="AN15" t="str">
            <v>01:28:43:10</v>
          </cell>
          <cell r="AO15">
            <v>106</v>
          </cell>
        </row>
        <row r="16">
          <cell r="A16" t="str">
            <v>2023.08.13</v>
          </cell>
          <cell r="B16">
            <v>0.89236111111111116</v>
          </cell>
          <cell r="C16">
            <v>0.94097222222222221</v>
          </cell>
          <cell r="D16">
            <v>70</v>
          </cell>
          <cell r="E16" t="str">
            <v>C23-A006</v>
          </cell>
          <cell r="F16" t="str">
            <v>미친원정대</v>
          </cell>
          <cell r="H16">
            <v>9</v>
          </cell>
          <cell r="I16" t="str">
            <v>9회</v>
          </cell>
          <cell r="J16" t="str">
            <v>순환</v>
          </cell>
          <cell r="K16" t="str">
            <v>재방</v>
          </cell>
          <cell r="L16" t="str">
            <v>N</v>
          </cell>
          <cell r="M16" t="str">
            <v>N</v>
          </cell>
          <cell r="N16" t="str">
            <v>N</v>
          </cell>
          <cell r="O16" t="str">
            <v>15 세</v>
          </cell>
          <cell r="P16" t="str">
            <v>Y</v>
          </cell>
          <cell r="Q16" t="str">
            <v>Y</v>
          </cell>
          <cell r="R16" t="str">
            <v>Y</v>
          </cell>
          <cell r="S16" t="str">
            <v>N</v>
          </cell>
          <cell r="T16" t="str">
            <v>N</v>
          </cell>
          <cell r="U16" t="str">
            <v>HD</v>
          </cell>
          <cell r="V16">
            <v>70</v>
          </cell>
          <cell r="W16" t="str">
            <v>SSA2</v>
          </cell>
          <cell r="X16" t="str">
            <v>정규</v>
          </cell>
          <cell r="Y16" t="str">
            <v>자료</v>
          </cell>
          <cell r="AA16" t="str">
            <v>그룹1</v>
          </cell>
          <cell r="AB16" t="str">
            <v>STEREO</v>
          </cell>
          <cell r="AE16">
            <v>0.89236111111111116</v>
          </cell>
          <cell r="AF16" t="str">
            <v>None</v>
          </cell>
          <cell r="AG16" t="str">
            <v>Y</v>
          </cell>
          <cell r="AI16">
            <v>0.89236111111111116</v>
          </cell>
          <cell r="AJ16">
            <v>1</v>
          </cell>
          <cell r="AK16" t="str">
            <v>N/A</v>
          </cell>
          <cell r="AL16" t="str">
            <v>Y</v>
          </cell>
          <cell r="AM16">
            <v>3</v>
          </cell>
          <cell r="AN16" t="str">
            <v>00:58:47:25</v>
          </cell>
          <cell r="AO16">
            <v>71</v>
          </cell>
        </row>
        <row r="17">
          <cell r="A17" t="str">
            <v>2023.08.13</v>
          </cell>
          <cell r="B17">
            <v>0.94097222222222221</v>
          </cell>
          <cell r="C17">
            <v>0.99652777777777779</v>
          </cell>
          <cell r="D17">
            <v>80</v>
          </cell>
          <cell r="E17" t="str">
            <v>D23-B006</v>
          </cell>
          <cell r="F17" t="str">
            <v>아씨 두리안</v>
          </cell>
          <cell r="H17">
            <v>15</v>
          </cell>
          <cell r="I17" t="str">
            <v>15회</v>
          </cell>
          <cell r="J17" t="str">
            <v>초방</v>
          </cell>
          <cell r="K17" t="str">
            <v>본방</v>
          </cell>
          <cell r="L17" t="str">
            <v>N</v>
          </cell>
          <cell r="M17" t="str">
            <v>N</v>
          </cell>
          <cell r="N17" t="str">
            <v>N</v>
          </cell>
          <cell r="O17" t="str">
            <v>15 세</v>
          </cell>
          <cell r="P17" t="str">
            <v>Y</v>
          </cell>
          <cell r="Q17" t="str">
            <v>Y</v>
          </cell>
          <cell r="R17" t="str">
            <v>Y</v>
          </cell>
          <cell r="S17" t="str">
            <v>Y</v>
          </cell>
          <cell r="T17" t="str">
            <v>Y</v>
          </cell>
          <cell r="U17" t="str">
            <v>HD</v>
          </cell>
          <cell r="V17">
            <v>80</v>
          </cell>
          <cell r="W17" t="str">
            <v>SSA2</v>
          </cell>
          <cell r="X17" t="str">
            <v>정규</v>
          </cell>
          <cell r="Y17" t="str">
            <v>자료</v>
          </cell>
          <cell r="AA17" t="str">
            <v>그룹1</v>
          </cell>
          <cell r="AB17" t="str">
            <v>STEREO</v>
          </cell>
          <cell r="AE17">
            <v>0.94097222222222221</v>
          </cell>
          <cell r="AF17" t="str">
            <v>None</v>
          </cell>
          <cell r="AG17" t="str">
            <v>Y</v>
          </cell>
          <cell r="AI17">
            <v>0.94097222222222221</v>
          </cell>
          <cell r="AJ17">
            <v>1</v>
          </cell>
          <cell r="AL17" t="str">
            <v>N</v>
          </cell>
          <cell r="AM17">
            <v>0</v>
          </cell>
          <cell r="AN17" t="str">
            <v>00:00:00:00</v>
          </cell>
          <cell r="AO17">
            <v>0</v>
          </cell>
        </row>
        <row r="18">
          <cell r="A18" t="str">
            <v>2023.08.13</v>
          </cell>
          <cell r="B18">
            <v>0.99652777777777779</v>
          </cell>
          <cell r="C18">
            <v>1.0486111111111112</v>
          </cell>
          <cell r="D18">
            <v>75</v>
          </cell>
          <cell r="E18" t="str">
            <v>D23-B010</v>
          </cell>
          <cell r="F18" t="str">
            <v>힙하게</v>
          </cell>
          <cell r="H18">
            <v>1</v>
          </cell>
          <cell r="J18" t="str">
            <v>초방</v>
          </cell>
          <cell r="K18" t="str">
            <v>본방</v>
          </cell>
          <cell r="O18" t="str">
            <v>15 세</v>
          </cell>
          <cell r="P18" t="str">
            <v>Y</v>
          </cell>
          <cell r="Q18" t="str">
            <v>Y</v>
          </cell>
          <cell r="R18" t="str">
            <v>Y</v>
          </cell>
          <cell r="U18" t="str">
            <v>HD</v>
          </cell>
          <cell r="V18">
            <v>75</v>
          </cell>
          <cell r="W18" t="str">
            <v>SSA2</v>
          </cell>
          <cell r="X18" t="str">
            <v>정규</v>
          </cell>
          <cell r="Y18" t="str">
            <v>자료</v>
          </cell>
          <cell r="AA18" t="str">
            <v>그룹1</v>
          </cell>
          <cell r="AB18" t="str">
            <v>STEREO</v>
          </cell>
          <cell r="AE18">
            <v>0.99652777777777779</v>
          </cell>
          <cell r="AF18" t="str">
            <v>None</v>
          </cell>
          <cell r="AG18" t="str">
            <v>Y</v>
          </cell>
          <cell r="AI18">
            <v>0.99652777777777779</v>
          </cell>
          <cell r="AJ18">
            <v>1</v>
          </cell>
          <cell r="AL18" t="str">
            <v>N</v>
          </cell>
          <cell r="AM18">
            <v>0</v>
          </cell>
          <cell r="AN18" t="str">
            <v>00:00:00:00</v>
          </cell>
          <cell r="AO18">
            <v>0</v>
          </cell>
        </row>
        <row r="19">
          <cell r="A19" t="str">
            <v>2023.08.13</v>
          </cell>
          <cell r="B19">
            <v>1.0486111111111112</v>
          </cell>
          <cell r="C19">
            <v>1.0833333333333333</v>
          </cell>
          <cell r="D19">
            <v>50</v>
          </cell>
          <cell r="E19" t="str">
            <v>D23-B010</v>
          </cell>
          <cell r="F19" t="str">
            <v>힙하게</v>
          </cell>
          <cell r="H19">
            <v>1</v>
          </cell>
          <cell r="J19" t="str">
            <v>순환</v>
          </cell>
          <cell r="K19" t="str">
            <v>재방</v>
          </cell>
          <cell r="U19" t="str">
            <v>HD</v>
          </cell>
          <cell r="V19">
            <v>50</v>
          </cell>
          <cell r="W19" t="str">
            <v>SSA2</v>
          </cell>
          <cell r="X19" t="str">
            <v>정규</v>
          </cell>
          <cell r="Y19" t="str">
            <v>자료</v>
          </cell>
          <cell r="AA19" t="str">
            <v>그룹1</v>
          </cell>
          <cell r="AB19" t="str">
            <v>STEREO</v>
          </cell>
          <cell r="AE19">
            <v>1.0486111111111112</v>
          </cell>
          <cell r="AF19" t="str">
            <v>None</v>
          </cell>
          <cell r="AG19" t="str">
            <v>Y</v>
          </cell>
          <cell r="AI19">
            <v>4.8611111111111112E-2</v>
          </cell>
          <cell r="AJ19">
            <v>1</v>
          </cell>
          <cell r="AL19" t="str">
            <v>N</v>
          </cell>
          <cell r="AM19">
            <v>0</v>
          </cell>
          <cell r="AN19" t="str">
            <v>00:00:00:00</v>
          </cell>
          <cell r="AO1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8F2E6-865F-4F4A-B62B-E864C903D4D9}">
  <dimension ref="A1:AO22"/>
  <sheetViews>
    <sheetView workbookViewId="0">
      <selection activeCell="M17" sqref="M17"/>
    </sheetView>
  </sheetViews>
  <sheetFormatPr defaultRowHeight="16.5" x14ac:dyDescent="0.3"/>
  <sheetData>
    <row r="1" spans="1:4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</row>
    <row r="2" spans="1:41" x14ac:dyDescent="0.3">
      <c r="A2" t="e">
        <f>IF(HLOOKUP(A$1,#REF!,2,0)="","",HLOOKUP(A$1,#REF!,2,0))</f>
        <v>#REF!</v>
      </c>
      <c r="B2" s="1" t="e">
        <f>IF(HLOOKUP(B$1,#REF!,2,0)="","",HLOOKUP(B$1,#REF!,2,0))</f>
        <v>#REF!</v>
      </c>
      <c r="C2" s="1" t="e">
        <f>IF(HLOOKUP(C$1,#REF!,2,0)="","",HLOOKUP(C$1,#REF!,2,0))</f>
        <v>#REF!</v>
      </c>
      <c r="D2" t="e">
        <f>IF(HLOOKUP(D$1,#REF!,2,0)="","",HLOOKUP(D$1,#REF!,2,0))</f>
        <v>#REF!</v>
      </c>
      <c r="E2" t="e">
        <f>IF(HLOOKUP(E$1,#REF!,2,0)="","",HLOOKUP(E$1,#REF!,2,0))</f>
        <v>#REF!</v>
      </c>
      <c r="F2" t="e">
        <f>IF(HLOOKUP(F$1,#REF!,2,0)="","",HLOOKUP(F$1,#REF!,2,0))</f>
        <v>#REF!</v>
      </c>
      <c r="G2" t="e">
        <f>IF(HLOOKUP(G$1,#REF!,2,0)="","",HLOOKUP(G$1,#REF!,2,0))</f>
        <v>#REF!</v>
      </c>
      <c r="H2" t="e">
        <f>IF(HLOOKUP(H$1,#REF!,2,0)="","",HLOOKUP(H$1,#REF!,2,0))</f>
        <v>#REF!</v>
      </c>
      <c r="I2" t="e">
        <f>IF(HLOOKUP(I$1,#REF!,2,0)="","",HLOOKUP(I$1,#REF!,2,0))</f>
        <v>#REF!</v>
      </c>
      <c r="J2" t="e">
        <f>IF(HLOOKUP(J$1,#REF!,2,0)="","",HLOOKUP(J$1,#REF!,2,0))</f>
        <v>#REF!</v>
      </c>
      <c r="K2" t="e">
        <f>IF(HLOOKUP(K$1,#REF!,2,0)="","",HLOOKUP(K$1,#REF!,2,0))</f>
        <v>#REF!</v>
      </c>
      <c r="L2" t="e">
        <f>IF(HLOOKUP(L$1,#REF!,2,0)="","",HLOOKUP(L$1,#REF!,2,0))</f>
        <v>#REF!</v>
      </c>
      <c r="M2" t="e">
        <f>IF(HLOOKUP(M$1,#REF!,2,0)="","",HLOOKUP(M$1,#REF!,2,0))</f>
        <v>#REF!</v>
      </c>
      <c r="N2" t="e">
        <f>IF(HLOOKUP(N$1,#REF!,2,0)="","",HLOOKUP(N$1,#REF!,2,0))</f>
        <v>#REF!</v>
      </c>
      <c r="O2" t="e">
        <f>IF(HLOOKUP(O$1,#REF!,2,0)="","",HLOOKUP(O$1,#REF!,2,0))</f>
        <v>#REF!</v>
      </c>
      <c r="P2" t="e">
        <f>IF(HLOOKUP(P$1,#REF!,2,0)="","",HLOOKUP(P$1,#REF!,2,0))</f>
        <v>#REF!</v>
      </c>
      <c r="Q2" t="e">
        <f>IF(HLOOKUP(Q$1,#REF!,2,0)="","",HLOOKUP(Q$1,#REF!,2,0))</f>
        <v>#REF!</v>
      </c>
      <c r="R2" t="e">
        <f>IF(HLOOKUP(R$1,#REF!,2,0)="","",HLOOKUP(R$1,#REF!,2,0))</f>
        <v>#REF!</v>
      </c>
      <c r="S2" t="e">
        <f>IF(HLOOKUP(S$1,#REF!,2,0)="","",HLOOKUP(S$1,#REF!,2,0))</f>
        <v>#REF!</v>
      </c>
      <c r="T2" t="e">
        <f>IF(HLOOKUP(T$1,#REF!,2,0)="","",HLOOKUP(T$1,#REF!,2,0))</f>
        <v>#REF!</v>
      </c>
      <c r="U2" t="e">
        <f>IF(HLOOKUP(U$1,#REF!,2,0)="","",HLOOKUP(U$1,#REF!,2,0))</f>
        <v>#REF!</v>
      </c>
      <c r="V2" t="e">
        <f>IF(HLOOKUP(V$1,#REF!,2,0)="","",HLOOKUP(V$1,#REF!,2,0))</f>
        <v>#REF!</v>
      </c>
      <c r="W2" t="e">
        <f>IF(HLOOKUP(W$1,#REF!,2,0)="","",HLOOKUP(W$1,#REF!,2,0))</f>
        <v>#REF!</v>
      </c>
      <c r="X2" t="e">
        <f>IF(HLOOKUP(X$1,#REF!,2,0)="","",HLOOKUP(X$1,#REF!,2,0))</f>
        <v>#REF!</v>
      </c>
      <c r="Y2" t="e">
        <f>IF(HLOOKUP(Y$1,#REF!,2,0)="","",HLOOKUP(Y$1,#REF!,2,0))</f>
        <v>#REF!</v>
      </c>
      <c r="Z2" t="e">
        <f>IF(HLOOKUP(Z$1,#REF!,2,0)="","",HLOOKUP(Z$1,#REF!,2,0))</f>
        <v>#REF!</v>
      </c>
      <c r="AA2" t="e">
        <f>IF(HLOOKUP(AA$1,#REF!,2,0)="","",HLOOKUP(AA$1,#REF!,2,0))</f>
        <v>#REF!</v>
      </c>
      <c r="AB2" t="e">
        <f>IF(HLOOKUP(AB$1,#REF!,2,0)="","",HLOOKUP(AB$1,#REF!,2,0))</f>
        <v>#REF!</v>
      </c>
      <c r="AC2" t="e">
        <f>IF(HLOOKUP(AC$1,#REF!,2,0)="","",HLOOKUP(AC$1,#REF!,2,0))</f>
        <v>#REF!</v>
      </c>
      <c r="AD2" t="e">
        <f>IF(HLOOKUP(AD$1,#REF!,2,0)="","",HLOOKUP(AD$1,#REF!,2,0))</f>
        <v>#REF!</v>
      </c>
      <c r="AE2" s="1" t="e">
        <f>IF(HLOOKUP(AE$1,#REF!,2,0)="","",HLOOKUP(AE$1,#REF!,2,0))</f>
        <v>#REF!</v>
      </c>
      <c r="AF2" t="e">
        <f>IF(HLOOKUP(AF$1,#REF!,2,0)="","",HLOOKUP(AF$1,#REF!,2,0))</f>
        <v>#REF!</v>
      </c>
      <c r="AG2" t="e">
        <f>IF(HLOOKUP(AG$1,#REF!,2,0)="","",HLOOKUP(AG$1,#REF!,2,0))</f>
        <v>#REF!</v>
      </c>
      <c r="AH2" t="e">
        <f>IF(HLOOKUP(AH$1,#REF!,2,0)="","",HLOOKUP(AH$1,#REF!,2,0))</f>
        <v>#REF!</v>
      </c>
      <c r="AI2" s="1" t="e">
        <f>IF(HLOOKUP(AI$1,#REF!,2,0)="","",HLOOKUP(AI$1,#REF!,2,0))</f>
        <v>#REF!</v>
      </c>
      <c r="AJ2" t="e">
        <f>IF(HLOOKUP(AJ$1,#REF!,2,0)="","",HLOOKUP(AJ$1,#REF!,2,0))</f>
        <v>#REF!</v>
      </c>
      <c r="AK2" t="e">
        <f>IF(HLOOKUP(AK$1,#REF!,2,0)="","",HLOOKUP(AK$1,#REF!,2,0))</f>
        <v>#REF!</v>
      </c>
      <c r="AL2" t="e">
        <f>IF(HLOOKUP(AL$1,#REF!,2,0)="","",HLOOKUP(AL$1,#REF!,2,0))</f>
        <v>#REF!</v>
      </c>
      <c r="AM2" t="e">
        <f>IF(HLOOKUP(AM$1,#REF!,2,0)="","",HLOOKUP(AM$1,#REF!,2,0))</f>
        <v>#REF!</v>
      </c>
      <c r="AN2" t="e">
        <f>IF(HLOOKUP(AN$1,#REF!,2,0)="","",HLOOKUP(AN$1,#REF!,2,0))</f>
        <v>#REF!</v>
      </c>
      <c r="AO2" t="e">
        <f>IF(HLOOKUP(AO$1,#REF!,2,0)="","",HLOOKUP(AO$1,#REF!,2,0))</f>
        <v>#REF!</v>
      </c>
    </row>
    <row r="3" spans="1:41" x14ac:dyDescent="0.3">
      <c r="A3" t="e">
        <f>IF(HLOOKUP(A$1,#REF!,3,0)="","",HLOOKUP(A$1,#REF!,3,0))</f>
        <v>#REF!</v>
      </c>
      <c r="B3" s="1" t="e">
        <f>IF(HLOOKUP(B$1,#REF!,3,0)="","",HLOOKUP(B$1,#REF!,3,0))</f>
        <v>#REF!</v>
      </c>
      <c r="C3" s="1" t="e">
        <f>IF(HLOOKUP(C$1,#REF!,3,0)="","",HLOOKUP(C$1,#REF!,3,0))</f>
        <v>#REF!</v>
      </c>
      <c r="D3" t="e">
        <f>IF(HLOOKUP(D$1,#REF!,3,0)="","",HLOOKUP(D$1,#REF!,3,0))</f>
        <v>#REF!</v>
      </c>
      <c r="E3" t="e">
        <f>IF(HLOOKUP(E$1,#REF!,3,0)="","",HLOOKUP(E$1,#REF!,3,0))</f>
        <v>#REF!</v>
      </c>
      <c r="F3" t="e">
        <f>IF(HLOOKUP(F$1,#REF!,3,0)="","",HLOOKUP(F$1,#REF!,3,0))</f>
        <v>#REF!</v>
      </c>
      <c r="G3" t="e">
        <f>IF(HLOOKUP(G$1,#REF!,3,0)="","",HLOOKUP(G$1,#REF!,3,0))</f>
        <v>#REF!</v>
      </c>
      <c r="H3" t="e">
        <f>IF(HLOOKUP(H$1,#REF!,3,0)="","",HLOOKUP(H$1,#REF!,3,0))</f>
        <v>#REF!</v>
      </c>
      <c r="I3" t="e">
        <f>IF(HLOOKUP(I$1,#REF!,3,0)="","",HLOOKUP(I$1,#REF!,3,0))</f>
        <v>#REF!</v>
      </c>
      <c r="J3" t="e">
        <f>IF(HLOOKUP(J$1,#REF!,3,0)="","",HLOOKUP(J$1,#REF!,3,0))</f>
        <v>#REF!</v>
      </c>
      <c r="K3" t="e">
        <f>IF(HLOOKUP(K$1,#REF!,3,0)="","",HLOOKUP(K$1,#REF!,3,0))</f>
        <v>#REF!</v>
      </c>
      <c r="L3" t="e">
        <f>IF(HLOOKUP(L$1,#REF!,3,0)="","",HLOOKUP(L$1,#REF!,3,0))</f>
        <v>#REF!</v>
      </c>
      <c r="M3" t="e">
        <f>IF(HLOOKUP(M$1,#REF!,3,0)="","",HLOOKUP(M$1,#REF!,3,0))</f>
        <v>#REF!</v>
      </c>
      <c r="N3" t="e">
        <f>IF(HLOOKUP(N$1,#REF!,3,0)="","",HLOOKUP(N$1,#REF!,3,0))</f>
        <v>#REF!</v>
      </c>
      <c r="O3" t="e">
        <f>IF(HLOOKUP(O$1,#REF!,3,0)="","",HLOOKUP(O$1,#REF!,3,0))</f>
        <v>#REF!</v>
      </c>
      <c r="P3" t="e">
        <f>IF(HLOOKUP(P$1,#REF!,3,0)="","",HLOOKUP(P$1,#REF!,3,0))</f>
        <v>#REF!</v>
      </c>
      <c r="Q3" t="e">
        <f>IF(HLOOKUP(Q$1,#REF!,3,0)="","",HLOOKUP(Q$1,#REF!,3,0))</f>
        <v>#REF!</v>
      </c>
      <c r="R3" t="e">
        <f>IF(HLOOKUP(R$1,#REF!,3,0)="","",HLOOKUP(R$1,#REF!,3,0))</f>
        <v>#REF!</v>
      </c>
      <c r="S3" t="e">
        <f>IF(HLOOKUP(S$1,#REF!,3,0)="","",HLOOKUP(S$1,#REF!,3,0))</f>
        <v>#REF!</v>
      </c>
      <c r="T3" t="e">
        <f>IF(HLOOKUP(T$1,#REF!,3,0)="","",HLOOKUP(T$1,#REF!,3,0))</f>
        <v>#REF!</v>
      </c>
      <c r="U3" t="e">
        <f>IF(HLOOKUP(U$1,#REF!,3,0)="","",HLOOKUP(U$1,#REF!,3,0))</f>
        <v>#REF!</v>
      </c>
      <c r="V3" t="e">
        <f>IF(HLOOKUP(V$1,#REF!,3,0)="","",HLOOKUP(V$1,#REF!,3,0))</f>
        <v>#REF!</v>
      </c>
      <c r="W3" t="e">
        <f>IF(HLOOKUP(W$1,#REF!,3,0)="","",HLOOKUP(W$1,#REF!,3,0))</f>
        <v>#REF!</v>
      </c>
      <c r="X3" t="e">
        <f>IF(HLOOKUP(X$1,#REF!,3,0)="","",HLOOKUP(X$1,#REF!,3,0))</f>
        <v>#REF!</v>
      </c>
      <c r="Y3" t="e">
        <f>IF(HLOOKUP(Y$1,#REF!,3,0)="","",HLOOKUP(Y$1,#REF!,3,0))</f>
        <v>#REF!</v>
      </c>
      <c r="Z3" t="e">
        <f>IF(HLOOKUP(Z$1,#REF!,3,0)="","",HLOOKUP(Z$1,#REF!,3,0))</f>
        <v>#REF!</v>
      </c>
      <c r="AA3" t="e">
        <f>IF(HLOOKUP(AA$1,#REF!,3,0)="","",HLOOKUP(AA$1,#REF!,3,0))</f>
        <v>#REF!</v>
      </c>
      <c r="AB3" t="e">
        <f>IF(HLOOKUP(AB$1,#REF!,3,0)="","",HLOOKUP(AB$1,#REF!,3,0))</f>
        <v>#REF!</v>
      </c>
      <c r="AC3" t="e">
        <f>IF(HLOOKUP(AC$1,#REF!,3,0)="","",HLOOKUP(AC$1,#REF!,3,0))</f>
        <v>#REF!</v>
      </c>
      <c r="AD3" t="e">
        <f>IF(HLOOKUP(AD$1,#REF!,3,0)="","",HLOOKUP(AD$1,#REF!,3,0))</f>
        <v>#REF!</v>
      </c>
      <c r="AE3" s="1" t="e">
        <f>IF(HLOOKUP(AE$1,#REF!,3,0)="","",HLOOKUP(AE$1,#REF!,3,0))</f>
        <v>#REF!</v>
      </c>
      <c r="AF3" t="e">
        <f>IF(HLOOKUP(AF$1,#REF!,3,0)="","",HLOOKUP(AF$1,#REF!,3,0))</f>
        <v>#REF!</v>
      </c>
      <c r="AG3" t="e">
        <f>IF(HLOOKUP(AG$1,#REF!,3,0)="","",HLOOKUP(AG$1,#REF!,3,0))</f>
        <v>#REF!</v>
      </c>
      <c r="AH3" t="e">
        <f>IF(HLOOKUP(AH$1,#REF!,3,0)="","",HLOOKUP(AH$1,#REF!,3,0))</f>
        <v>#REF!</v>
      </c>
      <c r="AI3" s="1" t="e">
        <f>IF(HLOOKUP(AI$1,#REF!,3,0)="","",HLOOKUP(AI$1,#REF!,3,0))</f>
        <v>#REF!</v>
      </c>
      <c r="AJ3" t="e">
        <f>IF(HLOOKUP(AJ$1,#REF!,3,0)="","",HLOOKUP(AJ$1,#REF!,3,0))</f>
        <v>#REF!</v>
      </c>
      <c r="AK3" t="e">
        <f>IF(HLOOKUP(AK$1,#REF!,3,0)="","",HLOOKUP(AK$1,#REF!,3,0))</f>
        <v>#REF!</v>
      </c>
      <c r="AL3" t="e">
        <f>IF(HLOOKUP(AL$1,#REF!,3,0)="","",HLOOKUP(AL$1,#REF!,3,0))</f>
        <v>#REF!</v>
      </c>
      <c r="AM3" t="e">
        <f>IF(HLOOKUP(AM$1,#REF!,3,0)="","",HLOOKUP(AM$1,#REF!,3,0))</f>
        <v>#REF!</v>
      </c>
      <c r="AN3" t="e">
        <f>IF(HLOOKUP(AN$1,#REF!,3,0)="","",HLOOKUP(AN$1,#REF!,3,0))</f>
        <v>#REF!</v>
      </c>
      <c r="AO3" t="e">
        <f>IF(HLOOKUP(AO$1,#REF!,3,0)="","",HLOOKUP(AO$1,#REF!,3,0))</f>
        <v>#REF!</v>
      </c>
    </row>
    <row r="4" spans="1:41" x14ac:dyDescent="0.3">
      <c r="A4" t="e">
        <f>IF(HLOOKUP(A$1,#REF!,4,0)="","",HLOOKUP(A$1,#REF!,4,0))</f>
        <v>#REF!</v>
      </c>
      <c r="B4" s="1" t="e">
        <f>IF(HLOOKUP(B$1,#REF!,4,0)="","",HLOOKUP(B$1,#REF!,4,0))</f>
        <v>#REF!</v>
      </c>
      <c r="C4" s="1" t="e">
        <f>IF(HLOOKUP(C$1,#REF!,4,0)="","",HLOOKUP(C$1,#REF!,4,0))</f>
        <v>#REF!</v>
      </c>
      <c r="D4" t="e">
        <f>IF(HLOOKUP(D$1,#REF!,4,0)="","",HLOOKUP(D$1,#REF!,4,0))</f>
        <v>#REF!</v>
      </c>
      <c r="E4" t="e">
        <f>IF(HLOOKUP(E$1,#REF!,4,0)="","",HLOOKUP(E$1,#REF!,4,0))</f>
        <v>#REF!</v>
      </c>
      <c r="F4" t="e">
        <f>IF(HLOOKUP(F$1,#REF!,4,0)="","",HLOOKUP(F$1,#REF!,4,0))</f>
        <v>#REF!</v>
      </c>
      <c r="G4" t="e">
        <f>IF(HLOOKUP(G$1,#REF!,4,0)="","",HLOOKUP(G$1,#REF!,4,0))</f>
        <v>#REF!</v>
      </c>
      <c r="H4" t="e">
        <f>IF(HLOOKUP(H$1,#REF!,4,0)="","",HLOOKUP(H$1,#REF!,4,0))</f>
        <v>#REF!</v>
      </c>
      <c r="I4" t="e">
        <f>IF(HLOOKUP(I$1,#REF!,4,0)="","",HLOOKUP(I$1,#REF!,4,0))</f>
        <v>#REF!</v>
      </c>
      <c r="J4" t="e">
        <f>IF(HLOOKUP(J$1,#REF!,4,0)="","",HLOOKUP(J$1,#REF!,4,0))</f>
        <v>#REF!</v>
      </c>
      <c r="K4" t="e">
        <f>IF(HLOOKUP(K$1,#REF!,4,0)="","",HLOOKUP(K$1,#REF!,4,0))</f>
        <v>#REF!</v>
      </c>
      <c r="L4" t="e">
        <f>IF(HLOOKUP(L$1,#REF!,4,0)="","",HLOOKUP(L$1,#REF!,4,0))</f>
        <v>#REF!</v>
      </c>
      <c r="M4" t="e">
        <f>IF(HLOOKUP(M$1,#REF!,4,0)="","",HLOOKUP(M$1,#REF!,4,0))</f>
        <v>#REF!</v>
      </c>
      <c r="N4" t="e">
        <f>IF(HLOOKUP(N$1,#REF!,4,0)="","",HLOOKUP(N$1,#REF!,4,0))</f>
        <v>#REF!</v>
      </c>
      <c r="O4" t="e">
        <f>IF(HLOOKUP(O$1,#REF!,4,0)="","",HLOOKUP(O$1,#REF!,4,0))</f>
        <v>#REF!</v>
      </c>
      <c r="P4" t="e">
        <f>IF(HLOOKUP(P$1,#REF!,4,0)="","",HLOOKUP(P$1,#REF!,4,0))</f>
        <v>#REF!</v>
      </c>
      <c r="Q4" t="e">
        <f>IF(HLOOKUP(Q$1,#REF!,4,0)="","",HLOOKUP(Q$1,#REF!,4,0))</f>
        <v>#REF!</v>
      </c>
      <c r="R4" t="e">
        <f>IF(HLOOKUP(R$1,#REF!,4,0)="","",HLOOKUP(R$1,#REF!,4,0))</f>
        <v>#REF!</v>
      </c>
      <c r="S4" t="e">
        <f>IF(HLOOKUP(S$1,#REF!,4,0)="","",HLOOKUP(S$1,#REF!,4,0))</f>
        <v>#REF!</v>
      </c>
      <c r="T4" t="e">
        <f>IF(HLOOKUP(T$1,#REF!,4,0)="","",HLOOKUP(T$1,#REF!,4,0))</f>
        <v>#REF!</v>
      </c>
      <c r="U4" t="e">
        <f>IF(HLOOKUP(U$1,#REF!,4,0)="","",HLOOKUP(U$1,#REF!,4,0))</f>
        <v>#REF!</v>
      </c>
      <c r="V4" t="e">
        <f>IF(HLOOKUP(V$1,#REF!,4,0)="","",HLOOKUP(V$1,#REF!,4,0))</f>
        <v>#REF!</v>
      </c>
      <c r="W4" t="e">
        <f>IF(HLOOKUP(W$1,#REF!,4,0)="","",HLOOKUP(W$1,#REF!,4,0))</f>
        <v>#REF!</v>
      </c>
      <c r="X4" t="e">
        <f>IF(HLOOKUP(X$1,#REF!,4,0)="","",HLOOKUP(X$1,#REF!,4,0))</f>
        <v>#REF!</v>
      </c>
      <c r="Y4" t="e">
        <f>IF(HLOOKUP(Y$1,#REF!,4,0)="","",HLOOKUP(Y$1,#REF!,4,0))</f>
        <v>#REF!</v>
      </c>
      <c r="Z4" t="e">
        <f>IF(HLOOKUP(Z$1,#REF!,4,0)="","",HLOOKUP(Z$1,#REF!,4,0))</f>
        <v>#REF!</v>
      </c>
      <c r="AA4" t="e">
        <f>IF(HLOOKUP(AA$1,#REF!,4,0)="","",HLOOKUP(AA$1,#REF!,4,0))</f>
        <v>#REF!</v>
      </c>
      <c r="AB4" t="e">
        <f>IF(HLOOKUP(AB$1,#REF!,4,0)="","",HLOOKUP(AB$1,#REF!,4,0))</f>
        <v>#REF!</v>
      </c>
      <c r="AC4" t="e">
        <f>IF(HLOOKUP(AC$1,#REF!,4,0)="","",HLOOKUP(AC$1,#REF!,4,0))</f>
        <v>#REF!</v>
      </c>
      <c r="AD4" t="e">
        <f>IF(HLOOKUP(AD$1,#REF!,4,0)="","",HLOOKUP(AD$1,#REF!,4,0))</f>
        <v>#REF!</v>
      </c>
      <c r="AE4" s="1" t="e">
        <f>IF(HLOOKUP(AE$1,#REF!,4,0)="","",HLOOKUP(AE$1,#REF!,4,0))</f>
        <v>#REF!</v>
      </c>
      <c r="AF4" t="e">
        <f>IF(HLOOKUP(AF$1,#REF!,4,0)="","",HLOOKUP(AF$1,#REF!,4,0))</f>
        <v>#REF!</v>
      </c>
      <c r="AG4" t="e">
        <f>IF(HLOOKUP(AG$1,#REF!,4,0)="","",HLOOKUP(AG$1,#REF!,4,0))</f>
        <v>#REF!</v>
      </c>
      <c r="AH4" t="e">
        <f>IF(HLOOKUP(AH$1,#REF!,4,0)="","",HLOOKUP(AH$1,#REF!,4,0))</f>
        <v>#REF!</v>
      </c>
      <c r="AI4" s="1" t="e">
        <f>IF(HLOOKUP(AI$1,#REF!,4,0)="","",HLOOKUP(AI$1,#REF!,4,0))</f>
        <v>#REF!</v>
      </c>
      <c r="AJ4" t="e">
        <f>IF(HLOOKUP(AJ$1,#REF!,4,0)="","",HLOOKUP(AJ$1,#REF!,4,0))</f>
        <v>#REF!</v>
      </c>
      <c r="AK4" t="e">
        <f>IF(HLOOKUP(AK$1,#REF!,4,0)="","",HLOOKUP(AK$1,#REF!,4,0))</f>
        <v>#REF!</v>
      </c>
      <c r="AL4" t="e">
        <f>IF(HLOOKUP(AL$1,#REF!,4,0)="","",HLOOKUP(AL$1,#REF!,4,0))</f>
        <v>#REF!</v>
      </c>
      <c r="AM4" t="e">
        <f>IF(HLOOKUP(AM$1,#REF!,4,0)="","",HLOOKUP(AM$1,#REF!,4,0))</f>
        <v>#REF!</v>
      </c>
      <c r="AN4" t="e">
        <f>IF(HLOOKUP(AN$1,#REF!,4,0)="","",HLOOKUP(AN$1,#REF!,4,0))</f>
        <v>#REF!</v>
      </c>
      <c r="AO4" t="e">
        <f>IF(HLOOKUP(AO$1,#REF!,4,0)="","",HLOOKUP(AO$1,#REF!,4,0))</f>
        <v>#REF!</v>
      </c>
    </row>
    <row r="5" spans="1:41" x14ac:dyDescent="0.3">
      <c r="A5" t="e">
        <f>IF(HLOOKUP(A$1,#REF!,5,0)="","",HLOOKUP(A$1,#REF!,5,0))</f>
        <v>#REF!</v>
      </c>
      <c r="B5" s="1" t="e">
        <f>IF(HLOOKUP(B$1,#REF!,5,0)="","",HLOOKUP(B$1,#REF!,5,0))</f>
        <v>#REF!</v>
      </c>
      <c r="C5" s="1" t="e">
        <f>IF(HLOOKUP(C$1,#REF!,5,0)="","",HLOOKUP(C$1,#REF!,5,0))</f>
        <v>#REF!</v>
      </c>
      <c r="D5" t="e">
        <f>IF(HLOOKUP(D$1,#REF!,5,0)="","",HLOOKUP(D$1,#REF!,5,0))</f>
        <v>#REF!</v>
      </c>
      <c r="E5" t="e">
        <f>IF(HLOOKUP(E$1,#REF!,5,0)="","",HLOOKUP(E$1,#REF!,5,0))</f>
        <v>#REF!</v>
      </c>
      <c r="F5" t="e">
        <f>IF(HLOOKUP(F$1,#REF!,5,0)="","",HLOOKUP(F$1,#REF!,5,0))</f>
        <v>#REF!</v>
      </c>
      <c r="G5" t="e">
        <f>IF(HLOOKUP(G$1,#REF!,5,0)="","",HLOOKUP(G$1,#REF!,5,0))</f>
        <v>#REF!</v>
      </c>
      <c r="H5" t="e">
        <f>IF(HLOOKUP(H$1,#REF!,5,0)="","",HLOOKUP(H$1,#REF!,5,0))</f>
        <v>#REF!</v>
      </c>
      <c r="I5" t="e">
        <f>IF(HLOOKUP(I$1,#REF!,5,0)="","",HLOOKUP(I$1,#REF!,5,0))</f>
        <v>#REF!</v>
      </c>
      <c r="J5" t="e">
        <f>IF(HLOOKUP(J$1,#REF!,5,0)="","",HLOOKUP(J$1,#REF!,5,0))</f>
        <v>#REF!</v>
      </c>
      <c r="K5" t="e">
        <f>IF(HLOOKUP(K$1,#REF!,5,0)="","",HLOOKUP(K$1,#REF!,5,0))</f>
        <v>#REF!</v>
      </c>
      <c r="L5" t="e">
        <f>IF(HLOOKUP(L$1,#REF!,5,0)="","",HLOOKUP(L$1,#REF!,5,0))</f>
        <v>#REF!</v>
      </c>
      <c r="M5" t="e">
        <f>IF(HLOOKUP(M$1,#REF!,5,0)="","",HLOOKUP(M$1,#REF!,5,0))</f>
        <v>#REF!</v>
      </c>
      <c r="N5" t="e">
        <f>IF(HLOOKUP(N$1,#REF!,5,0)="","",HLOOKUP(N$1,#REF!,5,0))</f>
        <v>#REF!</v>
      </c>
      <c r="O5" t="e">
        <f>IF(HLOOKUP(O$1,#REF!,5,0)="","",HLOOKUP(O$1,#REF!,5,0))</f>
        <v>#REF!</v>
      </c>
      <c r="P5" t="e">
        <f>IF(HLOOKUP(P$1,#REF!,5,0)="","",HLOOKUP(P$1,#REF!,5,0))</f>
        <v>#REF!</v>
      </c>
      <c r="Q5" t="e">
        <f>IF(HLOOKUP(Q$1,#REF!,5,0)="","",HLOOKUP(Q$1,#REF!,5,0))</f>
        <v>#REF!</v>
      </c>
      <c r="R5" t="e">
        <f>IF(HLOOKUP(R$1,#REF!,5,0)="","",HLOOKUP(R$1,#REF!,5,0))</f>
        <v>#REF!</v>
      </c>
      <c r="S5" t="e">
        <f>IF(HLOOKUP(S$1,#REF!,5,0)="","",HLOOKUP(S$1,#REF!,5,0))</f>
        <v>#REF!</v>
      </c>
      <c r="T5" t="e">
        <f>IF(HLOOKUP(T$1,#REF!,5,0)="","",HLOOKUP(T$1,#REF!,5,0))</f>
        <v>#REF!</v>
      </c>
      <c r="U5" t="e">
        <f>IF(HLOOKUP(U$1,#REF!,5,0)="","",HLOOKUP(U$1,#REF!,5,0))</f>
        <v>#REF!</v>
      </c>
      <c r="V5" t="e">
        <f>IF(HLOOKUP(V$1,#REF!,5,0)="","",HLOOKUP(V$1,#REF!,5,0))</f>
        <v>#REF!</v>
      </c>
      <c r="W5" t="e">
        <f>IF(HLOOKUP(W$1,#REF!,5,0)="","",HLOOKUP(W$1,#REF!,5,0))</f>
        <v>#REF!</v>
      </c>
      <c r="X5" t="e">
        <f>IF(HLOOKUP(X$1,#REF!,5,0)="","",HLOOKUP(X$1,#REF!,5,0))</f>
        <v>#REF!</v>
      </c>
      <c r="Y5" t="e">
        <f>IF(HLOOKUP(Y$1,#REF!,5,0)="","",HLOOKUP(Y$1,#REF!,5,0))</f>
        <v>#REF!</v>
      </c>
      <c r="Z5" t="e">
        <f>IF(HLOOKUP(Z$1,#REF!,5,0)="","",HLOOKUP(Z$1,#REF!,5,0))</f>
        <v>#REF!</v>
      </c>
      <c r="AA5" t="e">
        <f>IF(HLOOKUP(AA$1,#REF!,5,0)="","",HLOOKUP(AA$1,#REF!,5,0))</f>
        <v>#REF!</v>
      </c>
      <c r="AB5" t="e">
        <f>IF(HLOOKUP(AB$1,#REF!,5,0)="","",HLOOKUP(AB$1,#REF!,5,0))</f>
        <v>#REF!</v>
      </c>
      <c r="AC5" t="e">
        <f>IF(HLOOKUP(AC$1,#REF!,5,0)="","",HLOOKUP(AC$1,#REF!,5,0))</f>
        <v>#REF!</v>
      </c>
      <c r="AD5" t="e">
        <f>IF(HLOOKUP(AD$1,#REF!,5,0)="","",HLOOKUP(AD$1,#REF!,5,0))</f>
        <v>#REF!</v>
      </c>
      <c r="AE5" s="1" t="e">
        <f>IF(HLOOKUP(AE$1,#REF!,5,0)="","",HLOOKUP(AE$1,#REF!,5,0))</f>
        <v>#REF!</v>
      </c>
      <c r="AF5" t="e">
        <f>IF(HLOOKUP(AF$1,#REF!,5,0)="","",HLOOKUP(AF$1,#REF!,5,0))</f>
        <v>#REF!</v>
      </c>
      <c r="AG5" t="e">
        <f>IF(HLOOKUP(AG$1,#REF!,5,0)="","",HLOOKUP(AG$1,#REF!,5,0))</f>
        <v>#REF!</v>
      </c>
      <c r="AH5" t="e">
        <f>IF(HLOOKUP(AH$1,#REF!,5,0)="","",HLOOKUP(AH$1,#REF!,5,0))</f>
        <v>#REF!</v>
      </c>
      <c r="AI5" s="1" t="e">
        <f>IF(HLOOKUP(AI$1,#REF!,5,0)="","",HLOOKUP(AI$1,#REF!,5,0))</f>
        <v>#REF!</v>
      </c>
      <c r="AJ5" t="e">
        <f>IF(HLOOKUP(AJ$1,#REF!,5,0)="","",HLOOKUP(AJ$1,#REF!,5,0))</f>
        <v>#REF!</v>
      </c>
      <c r="AK5" t="e">
        <f>IF(HLOOKUP(AK$1,#REF!,5,0)="","",HLOOKUP(AK$1,#REF!,5,0))</f>
        <v>#REF!</v>
      </c>
      <c r="AL5" t="e">
        <f>IF(HLOOKUP(AL$1,#REF!,5,0)="","",HLOOKUP(AL$1,#REF!,5,0))</f>
        <v>#REF!</v>
      </c>
      <c r="AM5" t="e">
        <f>IF(HLOOKUP(AM$1,#REF!,5,0)="","",HLOOKUP(AM$1,#REF!,5,0))</f>
        <v>#REF!</v>
      </c>
      <c r="AN5" t="e">
        <f>IF(HLOOKUP(AN$1,#REF!,5,0)="","",HLOOKUP(AN$1,#REF!,5,0))</f>
        <v>#REF!</v>
      </c>
      <c r="AO5" t="e">
        <f>IF(HLOOKUP(AO$1,#REF!,5,0)="","",HLOOKUP(AO$1,#REF!,5,0))</f>
        <v>#REF!</v>
      </c>
    </row>
    <row r="6" spans="1:41" x14ac:dyDescent="0.3">
      <c r="A6" t="e">
        <f>IF(HLOOKUP(A$1,#REF!,6,0)="","",HLOOKUP(A$1,#REF!,6,0))</f>
        <v>#REF!</v>
      </c>
      <c r="B6" s="1" t="e">
        <f>IF(HLOOKUP(B$1,#REF!,6,0)="","",HLOOKUP(B$1,#REF!,6,0))</f>
        <v>#REF!</v>
      </c>
      <c r="C6" s="1" t="e">
        <f>IF(HLOOKUP(C$1,#REF!,6,0)="","",HLOOKUP(C$1,#REF!,6,0))</f>
        <v>#REF!</v>
      </c>
      <c r="D6" t="e">
        <f>IF(HLOOKUP(D$1,#REF!,6,0)="","",HLOOKUP(D$1,#REF!,6,0))</f>
        <v>#REF!</v>
      </c>
      <c r="E6" t="e">
        <f>IF(HLOOKUP(E$1,#REF!,6,0)="","",HLOOKUP(E$1,#REF!,6,0))</f>
        <v>#REF!</v>
      </c>
      <c r="F6" t="e">
        <f>IF(HLOOKUP(F$1,#REF!,6,0)="","",HLOOKUP(F$1,#REF!,6,0))</f>
        <v>#REF!</v>
      </c>
      <c r="G6" t="e">
        <f>IF(HLOOKUP(G$1,#REF!,6,0)="","",HLOOKUP(G$1,#REF!,6,0))</f>
        <v>#REF!</v>
      </c>
      <c r="H6" t="e">
        <f>IF(HLOOKUP(H$1,#REF!,6,0)="","",HLOOKUP(H$1,#REF!,6,0))</f>
        <v>#REF!</v>
      </c>
      <c r="I6" t="e">
        <f>IF(HLOOKUP(I$1,#REF!,6,0)="","",HLOOKUP(I$1,#REF!,6,0))</f>
        <v>#REF!</v>
      </c>
      <c r="J6" t="e">
        <f>IF(HLOOKUP(J$1,#REF!,6,0)="","",HLOOKUP(J$1,#REF!,6,0))</f>
        <v>#REF!</v>
      </c>
      <c r="K6" t="e">
        <f>IF(HLOOKUP(K$1,#REF!,6,0)="","",HLOOKUP(K$1,#REF!,6,0))</f>
        <v>#REF!</v>
      </c>
      <c r="L6" t="e">
        <f>IF(HLOOKUP(L$1,#REF!,6,0)="","",HLOOKUP(L$1,#REF!,6,0))</f>
        <v>#REF!</v>
      </c>
      <c r="M6" t="e">
        <f>IF(HLOOKUP(M$1,#REF!,6,0)="","",HLOOKUP(M$1,#REF!,6,0))</f>
        <v>#REF!</v>
      </c>
      <c r="N6" t="e">
        <f>IF(HLOOKUP(N$1,#REF!,6,0)="","",HLOOKUP(N$1,#REF!,6,0))</f>
        <v>#REF!</v>
      </c>
      <c r="O6" t="e">
        <f>IF(HLOOKUP(O$1,#REF!,6,0)="","",HLOOKUP(O$1,#REF!,6,0))</f>
        <v>#REF!</v>
      </c>
      <c r="P6" t="e">
        <f>IF(HLOOKUP(P$1,#REF!,6,0)="","",HLOOKUP(P$1,#REF!,6,0))</f>
        <v>#REF!</v>
      </c>
      <c r="Q6" t="e">
        <f>IF(HLOOKUP(Q$1,#REF!,6,0)="","",HLOOKUP(Q$1,#REF!,6,0))</f>
        <v>#REF!</v>
      </c>
      <c r="R6" t="e">
        <f>IF(HLOOKUP(R$1,#REF!,6,0)="","",HLOOKUP(R$1,#REF!,6,0))</f>
        <v>#REF!</v>
      </c>
      <c r="S6" t="e">
        <f>IF(HLOOKUP(S$1,#REF!,6,0)="","",HLOOKUP(S$1,#REF!,6,0))</f>
        <v>#REF!</v>
      </c>
      <c r="T6" t="e">
        <f>IF(HLOOKUP(T$1,#REF!,6,0)="","",HLOOKUP(T$1,#REF!,6,0))</f>
        <v>#REF!</v>
      </c>
      <c r="U6" t="e">
        <f>IF(HLOOKUP(U$1,#REF!,6,0)="","",HLOOKUP(U$1,#REF!,6,0))</f>
        <v>#REF!</v>
      </c>
      <c r="V6" t="e">
        <f>IF(HLOOKUP(V$1,#REF!,6,0)="","",HLOOKUP(V$1,#REF!,6,0))</f>
        <v>#REF!</v>
      </c>
      <c r="W6" t="e">
        <f>IF(HLOOKUP(W$1,#REF!,6,0)="","",HLOOKUP(W$1,#REF!,6,0))</f>
        <v>#REF!</v>
      </c>
      <c r="X6" t="e">
        <f>IF(HLOOKUP(X$1,#REF!,6,0)="","",HLOOKUP(X$1,#REF!,6,0))</f>
        <v>#REF!</v>
      </c>
      <c r="Y6" t="e">
        <f>IF(HLOOKUP(Y$1,#REF!,6,0)="","",HLOOKUP(Y$1,#REF!,6,0))</f>
        <v>#REF!</v>
      </c>
      <c r="Z6" t="e">
        <f>IF(HLOOKUP(Z$1,#REF!,6,0)="","",HLOOKUP(Z$1,#REF!,6,0))</f>
        <v>#REF!</v>
      </c>
      <c r="AA6" t="e">
        <f>IF(HLOOKUP(AA$1,#REF!,6,0)="","",HLOOKUP(AA$1,#REF!,6,0))</f>
        <v>#REF!</v>
      </c>
      <c r="AB6" t="e">
        <f>IF(HLOOKUP(AB$1,#REF!,6,0)="","",HLOOKUP(AB$1,#REF!,6,0))</f>
        <v>#REF!</v>
      </c>
      <c r="AC6" t="e">
        <f>IF(HLOOKUP(AC$1,#REF!,6,0)="","",HLOOKUP(AC$1,#REF!,6,0))</f>
        <v>#REF!</v>
      </c>
      <c r="AD6" t="e">
        <f>IF(HLOOKUP(AD$1,#REF!,6,0)="","",HLOOKUP(AD$1,#REF!,6,0))</f>
        <v>#REF!</v>
      </c>
      <c r="AE6" s="1" t="e">
        <f>IF(HLOOKUP(AE$1,#REF!,6,0)="","",HLOOKUP(AE$1,#REF!,6,0))</f>
        <v>#REF!</v>
      </c>
      <c r="AF6" t="e">
        <f>IF(HLOOKUP(AF$1,#REF!,6,0)="","",HLOOKUP(AF$1,#REF!,6,0))</f>
        <v>#REF!</v>
      </c>
      <c r="AG6" t="e">
        <f>IF(HLOOKUP(AG$1,#REF!,6,0)="","",HLOOKUP(AG$1,#REF!,6,0))</f>
        <v>#REF!</v>
      </c>
      <c r="AH6" t="e">
        <f>IF(HLOOKUP(AH$1,#REF!,6,0)="","",HLOOKUP(AH$1,#REF!,6,0))</f>
        <v>#REF!</v>
      </c>
      <c r="AI6" s="1" t="e">
        <f>IF(HLOOKUP(AI$1,#REF!,6,0)="","",HLOOKUP(AI$1,#REF!,6,0))</f>
        <v>#REF!</v>
      </c>
      <c r="AJ6" t="e">
        <f>IF(HLOOKUP(AJ$1,#REF!,6,0)="","",HLOOKUP(AJ$1,#REF!,6,0))</f>
        <v>#REF!</v>
      </c>
      <c r="AK6" t="e">
        <f>IF(HLOOKUP(AK$1,#REF!,6,0)="","",HLOOKUP(AK$1,#REF!,6,0))</f>
        <v>#REF!</v>
      </c>
      <c r="AL6" t="e">
        <f>IF(HLOOKUP(AL$1,#REF!,6,0)="","",HLOOKUP(AL$1,#REF!,6,0))</f>
        <v>#REF!</v>
      </c>
      <c r="AM6" t="e">
        <f>IF(HLOOKUP(AM$1,#REF!,6,0)="","",HLOOKUP(AM$1,#REF!,6,0))</f>
        <v>#REF!</v>
      </c>
      <c r="AN6" t="e">
        <f>IF(HLOOKUP(AN$1,#REF!,6,0)="","",HLOOKUP(AN$1,#REF!,6,0))</f>
        <v>#REF!</v>
      </c>
      <c r="AO6" t="e">
        <f>IF(HLOOKUP(AO$1,#REF!,6,0)="","",HLOOKUP(AO$1,#REF!,6,0))</f>
        <v>#REF!</v>
      </c>
    </row>
    <row r="7" spans="1:41" x14ac:dyDescent="0.3">
      <c r="A7" t="e">
        <f>IF(HLOOKUP(A$1,#REF!,7,0)="","",HLOOKUP(A$1,#REF!,7,0))</f>
        <v>#REF!</v>
      </c>
      <c r="B7" s="1" t="e">
        <f>IF(HLOOKUP(B$1,#REF!,7,0)="","",HLOOKUP(B$1,#REF!,7,0))</f>
        <v>#REF!</v>
      </c>
      <c r="C7" s="1" t="e">
        <f>IF(HLOOKUP(C$1,#REF!,7,0)="","",HLOOKUP(C$1,#REF!,7,0))</f>
        <v>#REF!</v>
      </c>
      <c r="D7" t="e">
        <f>IF(HLOOKUP(D$1,#REF!,7,0)="","",HLOOKUP(D$1,#REF!,7,0))</f>
        <v>#REF!</v>
      </c>
      <c r="E7" t="e">
        <f>IF(HLOOKUP(E$1,#REF!,7,0)="","",HLOOKUP(E$1,#REF!,7,0))</f>
        <v>#REF!</v>
      </c>
      <c r="F7" t="e">
        <f>IF(HLOOKUP(F$1,#REF!,7,0)="","",HLOOKUP(F$1,#REF!,7,0))</f>
        <v>#REF!</v>
      </c>
      <c r="G7" t="e">
        <f>IF(HLOOKUP(G$1,#REF!,7,0)="","",HLOOKUP(G$1,#REF!,7,0))</f>
        <v>#REF!</v>
      </c>
      <c r="H7" t="e">
        <f>IF(HLOOKUP(H$1,#REF!,7,0)="","",HLOOKUP(H$1,#REF!,7,0))</f>
        <v>#REF!</v>
      </c>
      <c r="I7" t="e">
        <f>IF(HLOOKUP(I$1,#REF!,7,0)="","",HLOOKUP(I$1,#REF!,7,0))</f>
        <v>#REF!</v>
      </c>
      <c r="J7" t="e">
        <f>IF(HLOOKUP(J$1,#REF!,7,0)="","",HLOOKUP(J$1,#REF!,7,0))</f>
        <v>#REF!</v>
      </c>
      <c r="K7" t="e">
        <f>IF(HLOOKUP(K$1,#REF!,7,0)="","",HLOOKUP(K$1,#REF!,7,0))</f>
        <v>#REF!</v>
      </c>
      <c r="L7" t="e">
        <f>IF(HLOOKUP(L$1,#REF!,7,0)="","",HLOOKUP(L$1,#REF!,7,0))</f>
        <v>#REF!</v>
      </c>
      <c r="M7" t="e">
        <f>IF(HLOOKUP(M$1,#REF!,7,0)="","",HLOOKUP(M$1,#REF!,7,0))</f>
        <v>#REF!</v>
      </c>
      <c r="N7" t="e">
        <f>IF(HLOOKUP(N$1,#REF!,7,0)="","",HLOOKUP(N$1,#REF!,7,0))</f>
        <v>#REF!</v>
      </c>
      <c r="O7" t="e">
        <f>IF(HLOOKUP(O$1,#REF!,7,0)="","",HLOOKUP(O$1,#REF!,7,0))</f>
        <v>#REF!</v>
      </c>
      <c r="P7" t="e">
        <f>IF(HLOOKUP(P$1,#REF!,7,0)="","",HLOOKUP(P$1,#REF!,7,0))</f>
        <v>#REF!</v>
      </c>
      <c r="Q7" t="e">
        <f>IF(HLOOKUP(Q$1,#REF!,7,0)="","",HLOOKUP(Q$1,#REF!,7,0))</f>
        <v>#REF!</v>
      </c>
      <c r="R7" t="e">
        <f>IF(HLOOKUP(R$1,#REF!,7,0)="","",HLOOKUP(R$1,#REF!,7,0))</f>
        <v>#REF!</v>
      </c>
      <c r="S7" t="e">
        <f>IF(HLOOKUP(S$1,#REF!,7,0)="","",HLOOKUP(S$1,#REF!,7,0))</f>
        <v>#REF!</v>
      </c>
      <c r="T7" t="e">
        <f>IF(HLOOKUP(T$1,#REF!,7,0)="","",HLOOKUP(T$1,#REF!,7,0))</f>
        <v>#REF!</v>
      </c>
      <c r="U7" t="e">
        <f>IF(HLOOKUP(U$1,#REF!,7,0)="","",HLOOKUP(U$1,#REF!,7,0))</f>
        <v>#REF!</v>
      </c>
      <c r="V7" t="e">
        <f>IF(HLOOKUP(V$1,#REF!,7,0)="","",HLOOKUP(V$1,#REF!,7,0))</f>
        <v>#REF!</v>
      </c>
      <c r="W7" t="e">
        <f>IF(HLOOKUP(W$1,#REF!,7,0)="","",HLOOKUP(W$1,#REF!,7,0))</f>
        <v>#REF!</v>
      </c>
      <c r="X7" t="e">
        <f>IF(HLOOKUP(X$1,#REF!,7,0)="","",HLOOKUP(X$1,#REF!,7,0))</f>
        <v>#REF!</v>
      </c>
      <c r="Y7" t="e">
        <f>IF(HLOOKUP(Y$1,#REF!,7,0)="","",HLOOKUP(Y$1,#REF!,7,0))</f>
        <v>#REF!</v>
      </c>
      <c r="Z7" t="e">
        <f>IF(HLOOKUP(Z$1,#REF!,7,0)="","",HLOOKUP(Z$1,#REF!,7,0))</f>
        <v>#REF!</v>
      </c>
      <c r="AA7" t="e">
        <f>IF(HLOOKUP(AA$1,#REF!,7,0)="","",HLOOKUP(AA$1,#REF!,7,0))</f>
        <v>#REF!</v>
      </c>
      <c r="AB7" t="e">
        <f>IF(HLOOKUP(AB$1,#REF!,7,0)="","",HLOOKUP(AB$1,#REF!,7,0))</f>
        <v>#REF!</v>
      </c>
      <c r="AC7" t="e">
        <f>IF(HLOOKUP(AC$1,#REF!,7,0)="","",HLOOKUP(AC$1,#REF!,7,0))</f>
        <v>#REF!</v>
      </c>
      <c r="AD7" t="e">
        <f>IF(HLOOKUP(AD$1,#REF!,7,0)="","",HLOOKUP(AD$1,#REF!,7,0))</f>
        <v>#REF!</v>
      </c>
      <c r="AE7" s="1" t="e">
        <f>IF(HLOOKUP(AE$1,#REF!,7,0)="","",HLOOKUP(AE$1,#REF!,7,0))</f>
        <v>#REF!</v>
      </c>
      <c r="AF7" t="e">
        <f>IF(HLOOKUP(AF$1,#REF!,7,0)="","",HLOOKUP(AF$1,#REF!,7,0))</f>
        <v>#REF!</v>
      </c>
      <c r="AG7" t="e">
        <f>IF(HLOOKUP(AG$1,#REF!,7,0)="","",HLOOKUP(AG$1,#REF!,7,0))</f>
        <v>#REF!</v>
      </c>
      <c r="AH7" t="e">
        <f>IF(HLOOKUP(AH$1,#REF!,7,0)="","",HLOOKUP(AH$1,#REF!,7,0))</f>
        <v>#REF!</v>
      </c>
      <c r="AI7" s="1" t="e">
        <f>IF(HLOOKUP(AI$1,#REF!,7,0)="","",HLOOKUP(AI$1,#REF!,7,0))</f>
        <v>#REF!</v>
      </c>
      <c r="AJ7" t="e">
        <f>IF(HLOOKUP(AJ$1,#REF!,7,0)="","",HLOOKUP(AJ$1,#REF!,7,0))</f>
        <v>#REF!</v>
      </c>
      <c r="AK7" t="e">
        <f>IF(HLOOKUP(AK$1,#REF!,7,0)="","",HLOOKUP(AK$1,#REF!,7,0))</f>
        <v>#REF!</v>
      </c>
      <c r="AL7" t="e">
        <f>IF(HLOOKUP(AL$1,#REF!,7,0)="","",HLOOKUP(AL$1,#REF!,7,0))</f>
        <v>#REF!</v>
      </c>
      <c r="AM7" t="e">
        <f>IF(HLOOKUP(AM$1,#REF!,7,0)="","",HLOOKUP(AM$1,#REF!,7,0))</f>
        <v>#REF!</v>
      </c>
      <c r="AN7" t="e">
        <f>IF(HLOOKUP(AN$1,#REF!,7,0)="","",HLOOKUP(AN$1,#REF!,7,0))</f>
        <v>#REF!</v>
      </c>
      <c r="AO7" t="e">
        <f>IF(HLOOKUP(AO$1,#REF!,7,0)="","",HLOOKUP(AO$1,#REF!,7,0))</f>
        <v>#REF!</v>
      </c>
    </row>
    <row r="8" spans="1:41" x14ac:dyDescent="0.3">
      <c r="A8" t="e">
        <f>IF(HLOOKUP(A$1,#REF!,8,0)="","",HLOOKUP(A$1,#REF!,8,0))</f>
        <v>#REF!</v>
      </c>
      <c r="B8" s="1" t="e">
        <f>IF(HLOOKUP(B$1,#REF!,8,0)="","",HLOOKUP(B$1,#REF!,8,0))</f>
        <v>#REF!</v>
      </c>
      <c r="C8" s="1" t="e">
        <f>IF(HLOOKUP(C$1,#REF!,8,0)="","",HLOOKUP(C$1,#REF!,8,0))</f>
        <v>#REF!</v>
      </c>
      <c r="D8" t="e">
        <f>IF(HLOOKUP(D$1,#REF!,8,0)="","",HLOOKUP(D$1,#REF!,8,0))</f>
        <v>#REF!</v>
      </c>
      <c r="E8" t="e">
        <f>IF(HLOOKUP(E$1,#REF!,8,0)="","",HLOOKUP(E$1,#REF!,8,0))</f>
        <v>#REF!</v>
      </c>
      <c r="F8" t="e">
        <f>IF(HLOOKUP(F$1,#REF!,8,0)="","",HLOOKUP(F$1,#REF!,8,0))</f>
        <v>#REF!</v>
      </c>
      <c r="G8" t="e">
        <f>IF(HLOOKUP(G$1,#REF!,8,0)="","",HLOOKUP(G$1,#REF!,8,0))</f>
        <v>#REF!</v>
      </c>
      <c r="H8" t="e">
        <f>IF(HLOOKUP(H$1,#REF!,8,0)="","",HLOOKUP(H$1,#REF!,8,0))</f>
        <v>#REF!</v>
      </c>
      <c r="I8" t="e">
        <f>IF(HLOOKUP(I$1,#REF!,8,0)="","",HLOOKUP(I$1,#REF!,8,0))</f>
        <v>#REF!</v>
      </c>
      <c r="J8" t="e">
        <f>IF(HLOOKUP(J$1,#REF!,8,0)="","",HLOOKUP(J$1,#REF!,8,0))</f>
        <v>#REF!</v>
      </c>
      <c r="K8" t="e">
        <f>IF(HLOOKUP(K$1,#REF!,8,0)="","",HLOOKUP(K$1,#REF!,8,0))</f>
        <v>#REF!</v>
      </c>
      <c r="L8" t="e">
        <f>IF(HLOOKUP(L$1,#REF!,8,0)="","",HLOOKUP(L$1,#REF!,8,0))</f>
        <v>#REF!</v>
      </c>
      <c r="M8" t="e">
        <f>IF(HLOOKUP(M$1,#REF!,8,0)="","",HLOOKUP(M$1,#REF!,8,0))</f>
        <v>#REF!</v>
      </c>
      <c r="N8" t="e">
        <f>IF(HLOOKUP(N$1,#REF!,8,0)="","",HLOOKUP(N$1,#REF!,8,0))</f>
        <v>#REF!</v>
      </c>
      <c r="O8" t="e">
        <f>IF(HLOOKUP(O$1,#REF!,8,0)="","",HLOOKUP(O$1,#REF!,8,0))</f>
        <v>#REF!</v>
      </c>
      <c r="P8" t="e">
        <f>IF(HLOOKUP(P$1,#REF!,8,0)="","",HLOOKUP(P$1,#REF!,8,0))</f>
        <v>#REF!</v>
      </c>
      <c r="Q8" t="e">
        <f>IF(HLOOKUP(Q$1,#REF!,8,0)="","",HLOOKUP(Q$1,#REF!,8,0))</f>
        <v>#REF!</v>
      </c>
      <c r="R8" t="e">
        <f>IF(HLOOKUP(R$1,#REF!,8,0)="","",HLOOKUP(R$1,#REF!,8,0))</f>
        <v>#REF!</v>
      </c>
      <c r="S8" t="e">
        <f>IF(HLOOKUP(S$1,#REF!,8,0)="","",HLOOKUP(S$1,#REF!,8,0))</f>
        <v>#REF!</v>
      </c>
      <c r="T8" t="e">
        <f>IF(HLOOKUP(T$1,#REF!,8,0)="","",HLOOKUP(T$1,#REF!,8,0))</f>
        <v>#REF!</v>
      </c>
      <c r="U8" t="e">
        <f>IF(HLOOKUP(U$1,#REF!,8,0)="","",HLOOKUP(U$1,#REF!,8,0))</f>
        <v>#REF!</v>
      </c>
      <c r="V8" t="e">
        <f>IF(HLOOKUP(V$1,#REF!,8,0)="","",HLOOKUP(V$1,#REF!,8,0))</f>
        <v>#REF!</v>
      </c>
      <c r="W8" t="e">
        <f>IF(HLOOKUP(W$1,#REF!,8,0)="","",HLOOKUP(W$1,#REF!,8,0))</f>
        <v>#REF!</v>
      </c>
      <c r="X8" t="e">
        <f>IF(HLOOKUP(X$1,#REF!,8,0)="","",HLOOKUP(X$1,#REF!,8,0))</f>
        <v>#REF!</v>
      </c>
      <c r="Y8" t="e">
        <f>IF(HLOOKUP(Y$1,#REF!,8,0)="","",HLOOKUP(Y$1,#REF!,8,0))</f>
        <v>#REF!</v>
      </c>
      <c r="Z8" t="e">
        <f>IF(HLOOKUP(Z$1,#REF!,8,0)="","",HLOOKUP(Z$1,#REF!,8,0))</f>
        <v>#REF!</v>
      </c>
      <c r="AA8" t="e">
        <f>IF(HLOOKUP(AA$1,#REF!,8,0)="","",HLOOKUP(AA$1,#REF!,8,0))</f>
        <v>#REF!</v>
      </c>
      <c r="AB8" t="e">
        <f>IF(HLOOKUP(AB$1,#REF!,8,0)="","",HLOOKUP(AB$1,#REF!,8,0))</f>
        <v>#REF!</v>
      </c>
      <c r="AC8" t="e">
        <f>IF(HLOOKUP(AC$1,#REF!,8,0)="","",HLOOKUP(AC$1,#REF!,8,0))</f>
        <v>#REF!</v>
      </c>
      <c r="AD8" t="e">
        <f>IF(HLOOKUP(AD$1,#REF!,8,0)="","",HLOOKUP(AD$1,#REF!,8,0))</f>
        <v>#REF!</v>
      </c>
      <c r="AE8" s="1" t="e">
        <f>IF(HLOOKUP(AE$1,#REF!,8,0)="","",HLOOKUP(AE$1,#REF!,8,0))</f>
        <v>#REF!</v>
      </c>
      <c r="AF8" t="e">
        <f>IF(HLOOKUP(AF$1,#REF!,8,0)="","",HLOOKUP(AF$1,#REF!,8,0))</f>
        <v>#REF!</v>
      </c>
      <c r="AG8" t="e">
        <f>IF(HLOOKUP(AG$1,#REF!,8,0)="","",HLOOKUP(AG$1,#REF!,8,0))</f>
        <v>#REF!</v>
      </c>
      <c r="AH8" t="e">
        <f>IF(HLOOKUP(AH$1,#REF!,8,0)="","",HLOOKUP(AH$1,#REF!,8,0))</f>
        <v>#REF!</v>
      </c>
      <c r="AI8" s="1" t="e">
        <f>IF(HLOOKUP(AI$1,#REF!,8,0)="","",HLOOKUP(AI$1,#REF!,8,0))</f>
        <v>#REF!</v>
      </c>
      <c r="AJ8" t="e">
        <f>IF(HLOOKUP(AJ$1,#REF!,8,0)="","",HLOOKUP(AJ$1,#REF!,8,0))</f>
        <v>#REF!</v>
      </c>
      <c r="AK8" t="e">
        <f>IF(HLOOKUP(AK$1,#REF!,8,0)="","",HLOOKUP(AK$1,#REF!,8,0))</f>
        <v>#REF!</v>
      </c>
      <c r="AL8" t="e">
        <f>IF(HLOOKUP(AL$1,#REF!,8,0)="","",HLOOKUP(AL$1,#REF!,8,0))</f>
        <v>#REF!</v>
      </c>
      <c r="AM8" t="e">
        <f>IF(HLOOKUP(AM$1,#REF!,8,0)="","",HLOOKUP(AM$1,#REF!,8,0))</f>
        <v>#REF!</v>
      </c>
      <c r="AN8" t="e">
        <f>IF(HLOOKUP(AN$1,#REF!,8,0)="","",HLOOKUP(AN$1,#REF!,8,0))</f>
        <v>#REF!</v>
      </c>
      <c r="AO8" t="e">
        <f>IF(HLOOKUP(AO$1,#REF!,8,0)="","",HLOOKUP(AO$1,#REF!,8,0))</f>
        <v>#REF!</v>
      </c>
    </row>
    <row r="9" spans="1:41" x14ac:dyDescent="0.3">
      <c r="A9" t="e">
        <f>IF(HLOOKUP(A$1,#REF!,9,0)="","",HLOOKUP(A$1,#REF!,9,0))</f>
        <v>#REF!</v>
      </c>
      <c r="B9" s="1" t="e">
        <f>IF(HLOOKUP(B$1,#REF!,9,0)="","",HLOOKUP(B$1,#REF!,9,0))</f>
        <v>#REF!</v>
      </c>
      <c r="C9" s="1" t="e">
        <f>IF(HLOOKUP(C$1,#REF!,9,0)="","",HLOOKUP(C$1,#REF!,9,0))</f>
        <v>#REF!</v>
      </c>
      <c r="D9" t="e">
        <f>IF(HLOOKUP(D$1,#REF!,9,0)="","",HLOOKUP(D$1,#REF!,9,0))</f>
        <v>#REF!</v>
      </c>
      <c r="E9" t="e">
        <f>IF(HLOOKUP(E$1,#REF!,9,0)="","",HLOOKUP(E$1,#REF!,9,0))</f>
        <v>#REF!</v>
      </c>
      <c r="F9" t="e">
        <f>IF(HLOOKUP(F$1,#REF!,9,0)="","",HLOOKUP(F$1,#REF!,9,0))</f>
        <v>#REF!</v>
      </c>
      <c r="G9" t="e">
        <f>IF(HLOOKUP(G$1,#REF!,9,0)="","",HLOOKUP(G$1,#REF!,9,0))</f>
        <v>#REF!</v>
      </c>
      <c r="H9" t="e">
        <f>IF(HLOOKUP(H$1,#REF!,9,0)="","",HLOOKUP(H$1,#REF!,9,0))</f>
        <v>#REF!</v>
      </c>
      <c r="I9" t="e">
        <f>IF(HLOOKUP(I$1,#REF!,9,0)="","",HLOOKUP(I$1,#REF!,9,0))</f>
        <v>#REF!</v>
      </c>
      <c r="J9" t="e">
        <f>IF(HLOOKUP(J$1,#REF!,9,0)="","",HLOOKUP(J$1,#REF!,9,0))</f>
        <v>#REF!</v>
      </c>
      <c r="K9" t="e">
        <f>IF(HLOOKUP(K$1,#REF!,9,0)="","",HLOOKUP(K$1,#REF!,9,0))</f>
        <v>#REF!</v>
      </c>
      <c r="L9" t="e">
        <f>IF(HLOOKUP(L$1,#REF!,9,0)="","",HLOOKUP(L$1,#REF!,9,0))</f>
        <v>#REF!</v>
      </c>
      <c r="M9" t="e">
        <f>IF(HLOOKUP(M$1,#REF!,9,0)="","",HLOOKUP(M$1,#REF!,9,0))</f>
        <v>#REF!</v>
      </c>
      <c r="N9" t="e">
        <f>IF(HLOOKUP(N$1,#REF!,9,0)="","",HLOOKUP(N$1,#REF!,9,0))</f>
        <v>#REF!</v>
      </c>
      <c r="O9" t="e">
        <f>IF(HLOOKUP(O$1,#REF!,9,0)="","",HLOOKUP(O$1,#REF!,9,0))</f>
        <v>#REF!</v>
      </c>
      <c r="P9" t="e">
        <f>IF(HLOOKUP(P$1,#REF!,9,0)="","",HLOOKUP(P$1,#REF!,9,0))</f>
        <v>#REF!</v>
      </c>
      <c r="Q9" t="e">
        <f>IF(HLOOKUP(Q$1,#REF!,9,0)="","",HLOOKUP(Q$1,#REF!,9,0))</f>
        <v>#REF!</v>
      </c>
      <c r="R9" t="e">
        <f>IF(HLOOKUP(R$1,#REF!,9,0)="","",HLOOKUP(R$1,#REF!,9,0))</f>
        <v>#REF!</v>
      </c>
      <c r="S9" t="e">
        <f>IF(HLOOKUP(S$1,#REF!,9,0)="","",HLOOKUP(S$1,#REF!,9,0))</f>
        <v>#REF!</v>
      </c>
      <c r="T9" t="e">
        <f>IF(HLOOKUP(T$1,#REF!,9,0)="","",HLOOKUP(T$1,#REF!,9,0))</f>
        <v>#REF!</v>
      </c>
      <c r="U9" t="e">
        <f>IF(HLOOKUP(U$1,#REF!,9,0)="","",HLOOKUP(U$1,#REF!,9,0))</f>
        <v>#REF!</v>
      </c>
      <c r="V9" t="e">
        <f>IF(HLOOKUP(V$1,#REF!,9,0)="","",HLOOKUP(V$1,#REF!,9,0))</f>
        <v>#REF!</v>
      </c>
      <c r="W9" t="e">
        <f>IF(HLOOKUP(W$1,#REF!,9,0)="","",HLOOKUP(W$1,#REF!,9,0))</f>
        <v>#REF!</v>
      </c>
      <c r="X9" t="e">
        <f>IF(HLOOKUP(X$1,#REF!,9,0)="","",HLOOKUP(X$1,#REF!,9,0))</f>
        <v>#REF!</v>
      </c>
      <c r="Y9" t="e">
        <f>IF(HLOOKUP(Y$1,#REF!,9,0)="","",HLOOKUP(Y$1,#REF!,9,0))</f>
        <v>#REF!</v>
      </c>
      <c r="Z9" t="e">
        <f>IF(HLOOKUP(Z$1,#REF!,9,0)="","",HLOOKUP(Z$1,#REF!,9,0))</f>
        <v>#REF!</v>
      </c>
      <c r="AA9" t="e">
        <f>IF(HLOOKUP(AA$1,#REF!,9,0)="","",HLOOKUP(AA$1,#REF!,9,0))</f>
        <v>#REF!</v>
      </c>
      <c r="AB9" t="e">
        <f>IF(HLOOKUP(AB$1,#REF!,9,0)="","",HLOOKUP(AB$1,#REF!,9,0))</f>
        <v>#REF!</v>
      </c>
      <c r="AC9" t="e">
        <f>IF(HLOOKUP(AC$1,#REF!,9,0)="","",HLOOKUP(AC$1,#REF!,9,0))</f>
        <v>#REF!</v>
      </c>
      <c r="AD9" t="e">
        <f>IF(HLOOKUP(AD$1,#REF!,9,0)="","",HLOOKUP(AD$1,#REF!,9,0))</f>
        <v>#REF!</v>
      </c>
      <c r="AE9" s="1" t="e">
        <f>IF(HLOOKUP(AE$1,#REF!,9,0)="","",HLOOKUP(AE$1,#REF!,9,0))</f>
        <v>#REF!</v>
      </c>
      <c r="AF9" t="e">
        <f>IF(HLOOKUP(AF$1,#REF!,9,0)="","",HLOOKUP(AF$1,#REF!,9,0))</f>
        <v>#REF!</v>
      </c>
      <c r="AG9" t="e">
        <f>IF(HLOOKUP(AG$1,#REF!,9,0)="","",HLOOKUP(AG$1,#REF!,9,0))</f>
        <v>#REF!</v>
      </c>
      <c r="AH9" t="e">
        <f>IF(HLOOKUP(AH$1,#REF!,9,0)="","",HLOOKUP(AH$1,#REF!,9,0))</f>
        <v>#REF!</v>
      </c>
      <c r="AI9" s="1" t="e">
        <f>IF(HLOOKUP(AI$1,#REF!,9,0)="","",HLOOKUP(AI$1,#REF!,9,0))</f>
        <v>#REF!</v>
      </c>
      <c r="AJ9" t="e">
        <f>IF(HLOOKUP(AJ$1,#REF!,9,0)="","",HLOOKUP(AJ$1,#REF!,9,0))</f>
        <v>#REF!</v>
      </c>
      <c r="AK9" t="e">
        <f>IF(HLOOKUP(AK$1,#REF!,9,0)="","",HLOOKUP(AK$1,#REF!,9,0))</f>
        <v>#REF!</v>
      </c>
      <c r="AL9" t="e">
        <f>IF(HLOOKUP(AL$1,#REF!,9,0)="","",HLOOKUP(AL$1,#REF!,9,0))</f>
        <v>#REF!</v>
      </c>
      <c r="AM9" t="e">
        <f>IF(HLOOKUP(AM$1,#REF!,9,0)="","",HLOOKUP(AM$1,#REF!,9,0))</f>
        <v>#REF!</v>
      </c>
      <c r="AN9" t="e">
        <f>IF(HLOOKUP(AN$1,#REF!,9,0)="","",HLOOKUP(AN$1,#REF!,9,0))</f>
        <v>#REF!</v>
      </c>
      <c r="AO9" t="e">
        <f>IF(HLOOKUP(AO$1,#REF!,9,0)="","",HLOOKUP(AO$1,#REF!,9,0))</f>
        <v>#REF!</v>
      </c>
    </row>
    <row r="10" spans="1:41" x14ac:dyDescent="0.3">
      <c r="A10" t="e">
        <f>IF(HLOOKUP(A$1,#REF!,10,0)="","",HLOOKUP(A$1,#REF!,10,0))</f>
        <v>#REF!</v>
      </c>
      <c r="B10" s="1" t="e">
        <f>IF(HLOOKUP(B$1,#REF!,10,0)="","",HLOOKUP(B$1,#REF!,10,0))</f>
        <v>#REF!</v>
      </c>
      <c r="C10" s="1" t="e">
        <f>IF(HLOOKUP(C$1,#REF!,10,0)="","",HLOOKUP(C$1,#REF!,10,0))</f>
        <v>#REF!</v>
      </c>
      <c r="D10" t="e">
        <f>IF(HLOOKUP(D$1,#REF!,10,0)="","",HLOOKUP(D$1,#REF!,10,0))</f>
        <v>#REF!</v>
      </c>
      <c r="E10" t="e">
        <f>IF(HLOOKUP(E$1,#REF!,10,0)="","",HLOOKUP(E$1,#REF!,10,0))</f>
        <v>#REF!</v>
      </c>
      <c r="F10" t="e">
        <f>IF(HLOOKUP(F$1,#REF!,10,0)="","",HLOOKUP(F$1,#REF!,10,0))</f>
        <v>#REF!</v>
      </c>
      <c r="G10" t="e">
        <f>IF(HLOOKUP(G$1,#REF!,10,0)="","",HLOOKUP(G$1,#REF!,10,0))</f>
        <v>#REF!</v>
      </c>
      <c r="H10" t="e">
        <f>IF(HLOOKUP(H$1,#REF!,10,0)="","",HLOOKUP(H$1,#REF!,10,0))</f>
        <v>#REF!</v>
      </c>
      <c r="I10" t="e">
        <f>IF(HLOOKUP(I$1,#REF!,10,0)="","",HLOOKUP(I$1,#REF!,10,0))</f>
        <v>#REF!</v>
      </c>
      <c r="J10" t="e">
        <f>IF(HLOOKUP(J$1,#REF!,10,0)="","",HLOOKUP(J$1,#REF!,10,0))</f>
        <v>#REF!</v>
      </c>
      <c r="K10" t="e">
        <f>IF(HLOOKUP(K$1,#REF!,10,0)="","",HLOOKUP(K$1,#REF!,10,0))</f>
        <v>#REF!</v>
      </c>
      <c r="L10" t="e">
        <f>IF(HLOOKUP(L$1,#REF!,10,0)="","",HLOOKUP(L$1,#REF!,10,0))</f>
        <v>#REF!</v>
      </c>
      <c r="M10" t="e">
        <f>IF(HLOOKUP(M$1,#REF!,10,0)="","",HLOOKUP(M$1,#REF!,10,0))</f>
        <v>#REF!</v>
      </c>
      <c r="N10" t="e">
        <f>IF(HLOOKUP(N$1,#REF!,10,0)="","",HLOOKUP(N$1,#REF!,10,0))</f>
        <v>#REF!</v>
      </c>
      <c r="O10" t="e">
        <f>IF(HLOOKUP(O$1,#REF!,10,0)="","",HLOOKUP(O$1,#REF!,10,0))</f>
        <v>#REF!</v>
      </c>
      <c r="P10" t="e">
        <f>IF(HLOOKUP(P$1,#REF!,10,0)="","",HLOOKUP(P$1,#REF!,10,0))</f>
        <v>#REF!</v>
      </c>
      <c r="Q10" t="e">
        <f>IF(HLOOKUP(Q$1,#REF!,10,0)="","",HLOOKUP(Q$1,#REF!,10,0))</f>
        <v>#REF!</v>
      </c>
      <c r="R10" t="e">
        <f>IF(HLOOKUP(R$1,#REF!,10,0)="","",HLOOKUP(R$1,#REF!,10,0))</f>
        <v>#REF!</v>
      </c>
      <c r="S10" t="e">
        <f>IF(HLOOKUP(S$1,#REF!,10,0)="","",HLOOKUP(S$1,#REF!,10,0))</f>
        <v>#REF!</v>
      </c>
      <c r="T10" t="e">
        <f>IF(HLOOKUP(T$1,#REF!,10,0)="","",HLOOKUP(T$1,#REF!,10,0))</f>
        <v>#REF!</v>
      </c>
      <c r="U10" t="e">
        <f>IF(HLOOKUP(U$1,#REF!,10,0)="","",HLOOKUP(U$1,#REF!,10,0))</f>
        <v>#REF!</v>
      </c>
      <c r="V10" t="e">
        <f>IF(HLOOKUP(V$1,#REF!,10,0)="","",HLOOKUP(V$1,#REF!,10,0))</f>
        <v>#REF!</v>
      </c>
      <c r="W10" t="e">
        <f>IF(HLOOKUP(W$1,#REF!,10,0)="","",HLOOKUP(W$1,#REF!,10,0))</f>
        <v>#REF!</v>
      </c>
      <c r="X10" t="e">
        <f>IF(HLOOKUP(X$1,#REF!,10,0)="","",HLOOKUP(X$1,#REF!,10,0))</f>
        <v>#REF!</v>
      </c>
      <c r="Y10" t="e">
        <f>IF(HLOOKUP(Y$1,#REF!,10,0)="","",HLOOKUP(Y$1,#REF!,10,0))</f>
        <v>#REF!</v>
      </c>
      <c r="Z10" t="e">
        <f>IF(HLOOKUP(Z$1,#REF!,10,0)="","",HLOOKUP(Z$1,#REF!,10,0))</f>
        <v>#REF!</v>
      </c>
      <c r="AA10" t="e">
        <f>IF(HLOOKUP(AA$1,#REF!,10,0)="","",HLOOKUP(AA$1,#REF!,10,0))</f>
        <v>#REF!</v>
      </c>
      <c r="AB10" t="e">
        <f>IF(HLOOKUP(AB$1,#REF!,10,0)="","",HLOOKUP(AB$1,#REF!,10,0))</f>
        <v>#REF!</v>
      </c>
      <c r="AC10" t="e">
        <f>IF(HLOOKUP(AC$1,#REF!,10,0)="","",HLOOKUP(AC$1,#REF!,10,0))</f>
        <v>#REF!</v>
      </c>
      <c r="AD10" t="e">
        <f>IF(HLOOKUP(AD$1,#REF!,10,0)="","",HLOOKUP(AD$1,#REF!,10,0))</f>
        <v>#REF!</v>
      </c>
      <c r="AE10" s="1" t="e">
        <f>IF(HLOOKUP(AE$1,#REF!,10,0)="","",HLOOKUP(AE$1,#REF!,10,0))</f>
        <v>#REF!</v>
      </c>
      <c r="AF10" t="e">
        <f>IF(HLOOKUP(AF$1,#REF!,10,0)="","",HLOOKUP(AF$1,#REF!,10,0))</f>
        <v>#REF!</v>
      </c>
      <c r="AG10" t="e">
        <f>IF(HLOOKUP(AG$1,#REF!,10,0)="","",HLOOKUP(AG$1,#REF!,10,0))</f>
        <v>#REF!</v>
      </c>
      <c r="AH10" t="e">
        <f>IF(HLOOKUP(AH$1,#REF!,10,0)="","",HLOOKUP(AH$1,#REF!,10,0))</f>
        <v>#REF!</v>
      </c>
      <c r="AI10" s="1" t="e">
        <f>IF(HLOOKUP(AI$1,#REF!,10,0)="","",HLOOKUP(AI$1,#REF!,10,0))</f>
        <v>#REF!</v>
      </c>
      <c r="AJ10" t="e">
        <f>IF(HLOOKUP(AJ$1,#REF!,10,0)="","",HLOOKUP(AJ$1,#REF!,10,0))</f>
        <v>#REF!</v>
      </c>
      <c r="AK10" t="e">
        <f>IF(HLOOKUP(AK$1,#REF!,10,0)="","",HLOOKUP(AK$1,#REF!,10,0))</f>
        <v>#REF!</v>
      </c>
      <c r="AL10" t="e">
        <f>IF(HLOOKUP(AL$1,#REF!,10,0)="","",HLOOKUP(AL$1,#REF!,10,0))</f>
        <v>#REF!</v>
      </c>
      <c r="AM10" t="e">
        <f>IF(HLOOKUP(AM$1,#REF!,10,0)="","",HLOOKUP(AM$1,#REF!,10,0))</f>
        <v>#REF!</v>
      </c>
      <c r="AN10" t="e">
        <f>IF(HLOOKUP(AN$1,#REF!,10,0)="","",HLOOKUP(AN$1,#REF!,10,0))</f>
        <v>#REF!</v>
      </c>
      <c r="AO10" t="e">
        <f>IF(HLOOKUP(AO$1,#REF!,10,0)="","",HLOOKUP(AO$1,#REF!,10,0))</f>
        <v>#REF!</v>
      </c>
    </row>
    <row r="11" spans="1:41" x14ac:dyDescent="0.3">
      <c r="A11" t="e">
        <f>IF(HLOOKUP(A$1,#REF!,11,0)="","",HLOOKUP(A$1,#REF!,11,0))</f>
        <v>#REF!</v>
      </c>
      <c r="B11" s="1" t="e">
        <f>IF(HLOOKUP(B$1,#REF!,11,0)="","",HLOOKUP(B$1,#REF!,11,0))</f>
        <v>#REF!</v>
      </c>
      <c r="C11" s="1" t="e">
        <f>IF(HLOOKUP(C$1,#REF!,11,0)="","",HLOOKUP(C$1,#REF!,11,0))</f>
        <v>#REF!</v>
      </c>
      <c r="D11" t="e">
        <f>IF(HLOOKUP(D$1,#REF!,11,0)="","",HLOOKUP(D$1,#REF!,11,0))</f>
        <v>#REF!</v>
      </c>
      <c r="E11" t="e">
        <f>IF(HLOOKUP(E$1,#REF!,11,0)="","",HLOOKUP(E$1,#REF!,11,0))</f>
        <v>#REF!</v>
      </c>
      <c r="F11" t="e">
        <f>IF(HLOOKUP(F$1,#REF!,11,0)="","",HLOOKUP(F$1,#REF!,11,0))</f>
        <v>#REF!</v>
      </c>
      <c r="G11" t="e">
        <f>IF(HLOOKUP(G$1,#REF!,11,0)="","",HLOOKUP(G$1,#REF!,11,0))</f>
        <v>#REF!</v>
      </c>
      <c r="H11" t="e">
        <f>IF(HLOOKUP(H$1,#REF!,11,0)="","",HLOOKUP(H$1,#REF!,11,0))</f>
        <v>#REF!</v>
      </c>
      <c r="I11" t="e">
        <f>IF(HLOOKUP(I$1,#REF!,11,0)="","",HLOOKUP(I$1,#REF!,11,0))</f>
        <v>#REF!</v>
      </c>
      <c r="J11" t="e">
        <f>IF(HLOOKUP(J$1,#REF!,11,0)="","",HLOOKUP(J$1,#REF!,11,0))</f>
        <v>#REF!</v>
      </c>
      <c r="K11" t="e">
        <f>IF(HLOOKUP(K$1,#REF!,11,0)="","",HLOOKUP(K$1,#REF!,11,0))</f>
        <v>#REF!</v>
      </c>
      <c r="L11" t="e">
        <f>IF(HLOOKUP(L$1,#REF!,11,0)="","",HLOOKUP(L$1,#REF!,11,0))</f>
        <v>#REF!</v>
      </c>
      <c r="M11" t="e">
        <f>IF(HLOOKUP(M$1,#REF!,11,0)="","",HLOOKUP(M$1,#REF!,11,0))</f>
        <v>#REF!</v>
      </c>
      <c r="N11" t="e">
        <f>IF(HLOOKUP(N$1,#REF!,11,0)="","",HLOOKUP(N$1,#REF!,11,0))</f>
        <v>#REF!</v>
      </c>
      <c r="O11" t="e">
        <f>IF(HLOOKUP(O$1,#REF!,11,0)="","",HLOOKUP(O$1,#REF!,11,0))</f>
        <v>#REF!</v>
      </c>
      <c r="P11" t="e">
        <f>IF(HLOOKUP(P$1,#REF!,11,0)="","",HLOOKUP(P$1,#REF!,11,0))</f>
        <v>#REF!</v>
      </c>
      <c r="Q11" t="e">
        <f>IF(HLOOKUP(Q$1,#REF!,11,0)="","",HLOOKUP(Q$1,#REF!,11,0))</f>
        <v>#REF!</v>
      </c>
      <c r="R11" t="e">
        <f>IF(HLOOKUP(R$1,#REF!,11,0)="","",HLOOKUP(R$1,#REF!,11,0))</f>
        <v>#REF!</v>
      </c>
      <c r="S11" t="e">
        <f>IF(HLOOKUP(S$1,#REF!,11,0)="","",HLOOKUP(S$1,#REF!,11,0))</f>
        <v>#REF!</v>
      </c>
      <c r="T11" t="e">
        <f>IF(HLOOKUP(T$1,#REF!,11,0)="","",HLOOKUP(T$1,#REF!,11,0))</f>
        <v>#REF!</v>
      </c>
      <c r="U11" t="e">
        <f>IF(HLOOKUP(U$1,#REF!,11,0)="","",HLOOKUP(U$1,#REF!,11,0))</f>
        <v>#REF!</v>
      </c>
      <c r="V11" t="e">
        <f>IF(HLOOKUP(V$1,#REF!,11,0)="","",HLOOKUP(V$1,#REF!,11,0))</f>
        <v>#REF!</v>
      </c>
      <c r="W11" t="e">
        <f>IF(HLOOKUP(W$1,#REF!,11,0)="","",HLOOKUP(W$1,#REF!,11,0))</f>
        <v>#REF!</v>
      </c>
      <c r="X11" t="e">
        <f>IF(HLOOKUP(X$1,#REF!,11,0)="","",HLOOKUP(X$1,#REF!,11,0))</f>
        <v>#REF!</v>
      </c>
      <c r="Y11" t="e">
        <f>IF(HLOOKUP(Y$1,#REF!,11,0)="","",HLOOKUP(Y$1,#REF!,11,0))</f>
        <v>#REF!</v>
      </c>
      <c r="Z11" t="e">
        <f>IF(HLOOKUP(Z$1,#REF!,11,0)="","",HLOOKUP(Z$1,#REF!,11,0))</f>
        <v>#REF!</v>
      </c>
      <c r="AA11" t="e">
        <f>IF(HLOOKUP(AA$1,#REF!,11,0)="","",HLOOKUP(AA$1,#REF!,11,0))</f>
        <v>#REF!</v>
      </c>
      <c r="AB11" t="e">
        <f>IF(HLOOKUP(AB$1,#REF!,11,0)="","",HLOOKUP(AB$1,#REF!,11,0))</f>
        <v>#REF!</v>
      </c>
      <c r="AC11" t="e">
        <f>IF(HLOOKUP(AC$1,#REF!,11,0)="","",HLOOKUP(AC$1,#REF!,11,0))</f>
        <v>#REF!</v>
      </c>
      <c r="AD11" t="e">
        <f>IF(HLOOKUP(AD$1,#REF!,11,0)="","",HLOOKUP(AD$1,#REF!,11,0))</f>
        <v>#REF!</v>
      </c>
      <c r="AE11" s="1" t="e">
        <f>IF(HLOOKUP(AE$1,#REF!,11,0)="","",HLOOKUP(AE$1,#REF!,11,0))</f>
        <v>#REF!</v>
      </c>
      <c r="AF11" t="e">
        <f>IF(HLOOKUP(AF$1,#REF!,11,0)="","",HLOOKUP(AF$1,#REF!,11,0))</f>
        <v>#REF!</v>
      </c>
      <c r="AG11" t="e">
        <f>IF(HLOOKUP(AG$1,#REF!,11,0)="","",HLOOKUP(AG$1,#REF!,11,0))</f>
        <v>#REF!</v>
      </c>
      <c r="AH11" t="e">
        <f>IF(HLOOKUP(AH$1,#REF!,11,0)="","",HLOOKUP(AH$1,#REF!,11,0))</f>
        <v>#REF!</v>
      </c>
      <c r="AI11" s="1" t="e">
        <f>IF(HLOOKUP(AI$1,#REF!,11,0)="","",HLOOKUP(AI$1,#REF!,11,0))</f>
        <v>#REF!</v>
      </c>
      <c r="AJ11" t="e">
        <f>IF(HLOOKUP(AJ$1,#REF!,11,0)="","",HLOOKUP(AJ$1,#REF!,11,0))</f>
        <v>#REF!</v>
      </c>
      <c r="AK11" t="e">
        <f>IF(HLOOKUP(AK$1,#REF!,11,0)="","",HLOOKUP(AK$1,#REF!,11,0))</f>
        <v>#REF!</v>
      </c>
      <c r="AL11" t="e">
        <f>IF(HLOOKUP(AL$1,#REF!,11,0)="","",HLOOKUP(AL$1,#REF!,11,0))</f>
        <v>#REF!</v>
      </c>
      <c r="AM11" t="e">
        <f>IF(HLOOKUP(AM$1,#REF!,11,0)="","",HLOOKUP(AM$1,#REF!,11,0))</f>
        <v>#REF!</v>
      </c>
      <c r="AN11" t="e">
        <f>IF(HLOOKUP(AN$1,#REF!,11,0)="","",HLOOKUP(AN$1,#REF!,11,0))</f>
        <v>#REF!</v>
      </c>
      <c r="AO11" t="e">
        <f>IF(HLOOKUP(AO$1,#REF!,11,0)="","",HLOOKUP(AO$1,#REF!,11,0))</f>
        <v>#REF!</v>
      </c>
    </row>
    <row r="12" spans="1:41" x14ac:dyDescent="0.3">
      <c r="A12" t="e">
        <f>IF(HLOOKUP(A$1,#REF!,12,0)="","",HLOOKUP(A$1,#REF!,12,0))</f>
        <v>#REF!</v>
      </c>
      <c r="B12" s="1" t="e">
        <f>IF(HLOOKUP(B$1,#REF!,12,0)="","",HLOOKUP(B$1,#REF!,12,0))</f>
        <v>#REF!</v>
      </c>
      <c r="C12" s="1" t="e">
        <f>IF(HLOOKUP(C$1,#REF!,12,0)="","",HLOOKUP(C$1,#REF!,12,0))</f>
        <v>#REF!</v>
      </c>
      <c r="D12" t="e">
        <f>IF(HLOOKUP(D$1,#REF!,12,0)="","",HLOOKUP(D$1,#REF!,12,0))</f>
        <v>#REF!</v>
      </c>
      <c r="E12" t="e">
        <f>IF(HLOOKUP(E$1,#REF!,12,0)="","",HLOOKUP(E$1,#REF!,12,0))</f>
        <v>#REF!</v>
      </c>
      <c r="F12" t="e">
        <f>IF(HLOOKUP(F$1,#REF!,12,0)="","",HLOOKUP(F$1,#REF!,12,0))</f>
        <v>#REF!</v>
      </c>
      <c r="G12" t="e">
        <f>IF(HLOOKUP(G$1,#REF!,12,0)="","",HLOOKUP(G$1,#REF!,12,0))</f>
        <v>#REF!</v>
      </c>
      <c r="H12" t="e">
        <f>IF(HLOOKUP(H$1,#REF!,12,0)="","",HLOOKUP(H$1,#REF!,12,0))</f>
        <v>#REF!</v>
      </c>
      <c r="I12" t="e">
        <f>IF(HLOOKUP(I$1,#REF!,12,0)="","",HLOOKUP(I$1,#REF!,12,0))</f>
        <v>#REF!</v>
      </c>
      <c r="J12" t="e">
        <f>IF(HLOOKUP(J$1,#REF!,12,0)="","",HLOOKUP(J$1,#REF!,12,0))</f>
        <v>#REF!</v>
      </c>
      <c r="K12" t="e">
        <f>IF(HLOOKUP(K$1,#REF!,12,0)="","",HLOOKUP(K$1,#REF!,12,0))</f>
        <v>#REF!</v>
      </c>
      <c r="L12" t="e">
        <f>IF(HLOOKUP(L$1,#REF!,12,0)="","",HLOOKUP(L$1,#REF!,12,0))</f>
        <v>#REF!</v>
      </c>
      <c r="M12" t="e">
        <f>IF(HLOOKUP(M$1,#REF!,12,0)="","",HLOOKUP(M$1,#REF!,12,0))</f>
        <v>#REF!</v>
      </c>
      <c r="N12" t="e">
        <f>IF(HLOOKUP(N$1,#REF!,12,0)="","",HLOOKUP(N$1,#REF!,12,0))</f>
        <v>#REF!</v>
      </c>
      <c r="O12" t="e">
        <f>IF(HLOOKUP(O$1,#REF!,12,0)="","",HLOOKUP(O$1,#REF!,12,0))</f>
        <v>#REF!</v>
      </c>
      <c r="P12" t="e">
        <f>IF(HLOOKUP(P$1,#REF!,12,0)="","",HLOOKUP(P$1,#REF!,12,0))</f>
        <v>#REF!</v>
      </c>
      <c r="Q12" t="e">
        <f>IF(HLOOKUP(Q$1,#REF!,12,0)="","",HLOOKUP(Q$1,#REF!,12,0))</f>
        <v>#REF!</v>
      </c>
      <c r="R12" t="e">
        <f>IF(HLOOKUP(R$1,#REF!,12,0)="","",HLOOKUP(R$1,#REF!,12,0))</f>
        <v>#REF!</v>
      </c>
      <c r="S12" t="e">
        <f>IF(HLOOKUP(S$1,#REF!,12,0)="","",HLOOKUP(S$1,#REF!,12,0))</f>
        <v>#REF!</v>
      </c>
      <c r="T12" t="e">
        <f>IF(HLOOKUP(T$1,#REF!,12,0)="","",HLOOKUP(T$1,#REF!,12,0))</f>
        <v>#REF!</v>
      </c>
      <c r="U12" t="e">
        <f>IF(HLOOKUP(U$1,#REF!,12,0)="","",HLOOKUP(U$1,#REF!,12,0))</f>
        <v>#REF!</v>
      </c>
      <c r="V12" t="e">
        <f>IF(HLOOKUP(V$1,#REF!,12,0)="","",HLOOKUP(V$1,#REF!,12,0))</f>
        <v>#REF!</v>
      </c>
      <c r="W12" t="e">
        <f>IF(HLOOKUP(W$1,#REF!,12,0)="","",HLOOKUP(W$1,#REF!,12,0))</f>
        <v>#REF!</v>
      </c>
      <c r="X12" t="e">
        <f>IF(HLOOKUP(X$1,#REF!,12,0)="","",HLOOKUP(X$1,#REF!,12,0))</f>
        <v>#REF!</v>
      </c>
      <c r="Y12" t="e">
        <f>IF(HLOOKUP(Y$1,#REF!,12,0)="","",HLOOKUP(Y$1,#REF!,12,0))</f>
        <v>#REF!</v>
      </c>
      <c r="Z12" t="e">
        <f>IF(HLOOKUP(Z$1,#REF!,12,0)="","",HLOOKUP(Z$1,#REF!,12,0))</f>
        <v>#REF!</v>
      </c>
      <c r="AA12" t="e">
        <f>IF(HLOOKUP(AA$1,#REF!,12,0)="","",HLOOKUP(AA$1,#REF!,12,0))</f>
        <v>#REF!</v>
      </c>
      <c r="AB12" t="e">
        <f>IF(HLOOKUP(AB$1,#REF!,12,0)="","",HLOOKUP(AB$1,#REF!,12,0))</f>
        <v>#REF!</v>
      </c>
      <c r="AC12" t="e">
        <f>IF(HLOOKUP(AC$1,#REF!,12,0)="","",HLOOKUP(AC$1,#REF!,12,0))</f>
        <v>#REF!</v>
      </c>
      <c r="AD12" t="e">
        <f>IF(HLOOKUP(AD$1,#REF!,12,0)="","",HLOOKUP(AD$1,#REF!,12,0))</f>
        <v>#REF!</v>
      </c>
      <c r="AE12" s="1" t="e">
        <f>IF(HLOOKUP(AE$1,#REF!,12,0)="","",HLOOKUP(AE$1,#REF!,12,0))</f>
        <v>#REF!</v>
      </c>
      <c r="AF12" t="e">
        <f>IF(HLOOKUP(AF$1,#REF!,12,0)="","",HLOOKUP(AF$1,#REF!,12,0))</f>
        <v>#REF!</v>
      </c>
      <c r="AG12" t="e">
        <f>IF(HLOOKUP(AG$1,#REF!,12,0)="","",HLOOKUP(AG$1,#REF!,12,0))</f>
        <v>#REF!</v>
      </c>
      <c r="AH12" t="e">
        <f>IF(HLOOKUP(AH$1,#REF!,12,0)="","",HLOOKUP(AH$1,#REF!,12,0))</f>
        <v>#REF!</v>
      </c>
      <c r="AI12" s="1" t="e">
        <f>IF(HLOOKUP(AI$1,#REF!,12,0)="","",HLOOKUP(AI$1,#REF!,12,0))</f>
        <v>#REF!</v>
      </c>
      <c r="AJ12" t="e">
        <f>IF(HLOOKUP(AJ$1,#REF!,12,0)="","",HLOOKUP(AJ$1,#REF!,12,0))</f>
        <v>#REF!</v>
      </c>
      <c r="AK12" t="e">
        <f>IF(HLOOKUP(AK$1,#REF!,12,0)="","",HLOOKUP(AK$1,#REF!,12,0))</f>
        <v>#REF!</v>
      </c>
      <c r="AL12" t="e">
        <f>IF(HLOOKUP(AL$1,#REF!,12,0)="","",HLOOKUP(AL$1,#REF!,12,0))</f>
        <v>#REF!</v>
      </c>
      <c r="AM12" t="e">
        <f>IF(HLOOKUP(AM$1,#REF!,12,0)="","",HLOOKUP(AM$1,#REF!,12,0))</f>
        <v>#REF!</v>
      </c>
      <c r="AN12" t="e">
        <f>IF(HLOOKUP(AN$1,#REF!,12,0)="","",HLOOKUP(AN$1,#REF!,12,0))</f>
        <v>#REF!</v>
      </c>
      <c r="AO12" t="e">
        <f>IF(HLOOKUP(AO$1,#REF!,12,0)="","",HLOOKUP(AO$1,#REF!,12,0))</f>
        <v>#REF!</v>
      </c>
    </row>
    <row r="13" spans="1:41" x14ac:dyDescent="0.3">
      <c r="A13" t="e">
        <f>IF(HLOOKUP(A$1,#REF!,13,0)="","",HLOOKUP(A$1,#REF!,13,0))</f>
        <v>#REF!</v>
      </c>
      <c r="B13" s="1" t="e">
        <f>IF(HLOOKUP(B$1,#REF!,13,0)="","",HLOOKUP(B$1,#REF!,13,0))</f>
        <v>#REF!</v>
      </c>
      <c r="C13" s="1" t="e">
        <f>IF(HLOOKUP(C$1,#REF!,13,0)="","",HLOOKUP(C$1,#REF!,13,0))</f>
        <v>#REF!</v>
      </c>
      <c r="D13" t="e">
        <f>IF(HLOOKUP(D$1,#REF!,13,0)="","",HLOOKUP(D$1,#REF!,13,0))</f>
        <v>#REF!</v>
      </c>
      <c r="E13" t="e">
        <f>IF(HLOOKUP(E$1,#REF!,13,0)="","",HLOOKUP(E$1,#REF!,13,0))</f>
        <v>#REF!</v>
      </c>
      <c r="F13" t="e">
        <f>IF(HLOOKUP(F$1,#REF!,13,0)="","",HLOOKUP(F$1,#REF!,13,0))</f>
        <v>#REF!</v>
      </c>
      <c r="G13" t="e">
        <f>IF(HLOOKUP(G$1,#REF!,13,0)="","",HLOOKUP(G$1,#REF!,13,0))</f>
        <v>#REF!</v>
      </c>
      <c r="H13" t="e">
        <f>IF(HLOOKUP(H$1,#REF!,13,0)="","",HLOOKUP(H$1,#REF!,13,0))</f>
        <v>#REF!</v>
      </c>
      <c r="I13" t="e">
        <f>IF(HLOOKUP(I$1,#REF!,13,0)="","",HLOOKUP(I$1,#REF!,13,0))</f>
        <v>#REF!</v>
      </c>
      <c r="J13" t="e">
        <f>IF(HLOOKUP(J$1,#REF!,13,0)="","",HLOOKUP(J$1,#REF!,13,0))</f>
        <v>#REF!</v>
      </c>
      <c r="K13" t="e">
        <f>IF(HLOOKUP(K$1,#REF!,13,0)="","",HLOOKUP(K$1,#REF!,13,0))</f>
        <v>#REF!</v>
      </c>
      <c r="L13" t="e">
        <f>IF(HLOOKUP(L$1,#REF!,13,0)="","",HLOOKUP(L$1,#REF!,13,0))</f>
        <v>#REF!</v>
      </c>
      <c r="M13" t="e">
        <f>IF(HLOOKUP(M$1,#REF!,13,0)="","",HLOOKUP(M$1,#REF!,13,0))</f>
        <v>#REF!</v>
      </c>
      <c r="N13" t="e">
        <f>IF(HLOOKUP(N$1,#REF!,13,0)="","",HLOOKUP(N$1,#REF!,13,0))</f>
        <v>#REF!</v>
      </c>
      <c r="O13" t="e">
        <f>IF(HLOOKUP(O$1,#REF!,13,0)="","",HLOOKUP(O$1,#REF!,13,0))</f>
        <v>#REF!</v>
      </c>
      <c r="P13" t="e">
        <f>IF(HLOOKUP(P$1,#REF!,13,0)="","",HLOOKUP(P$1,#REF!,13,0))</f>
        <v>#REF!</v>
      </c>
      <c r="Q13" t="e">
        <f>IF(HLOOKUP(Q$1,#REF!,13,0)="","",HLOOKUP(Q$1,#REF!,13,0))</f>
        <v>#REF!</v>
      </c>
      <c r="R13" t="e">
        <f>IF(HLOOKUP(R$1,#REF!,13,0)="","",HLOOKUP(R$1,#REF!,13,0))</f>
        <v>#REF!</v>
      </c>
      <c r="S13" t="e">
        <f>IF(HLOOKUP(S$1,#REF!,13,0)="","",HLOOKUP(S$1,#REF!,13,0))</f>
        <v>#REF!</v>
      </c>
      <c r="T13" t="e">
        <f>IF(HLOOKUP(T$1,#REF!,13,0)="","",HLOOKUP(T$1,#REF!,13,0))</f>
        <v>#REF!</v>
      </c>
      <c r="U13" t="e">
        <f>IF(HLOOKUP(U$1,#REF!,13,0)="","",HLOOKUP(U$1,#REF!,13,0))</f>
        <v>#REF!</v>
      </c>
      <c r="V13" t="e">
        <f>IF(HLOOKUP(V$1,#REF!,13,0)="","",HLOOKUP(V$1,#REF!,13,0))</f>
        <v>#REF!</v>
      </c>
      <c r="W13" t="e">
        <f>IF(HLOOKUP(W$1,#REF!,13,0)="","",HLOOKUP(W$1,#REF!,13,0))</f>
        <v>#REF!</v>
      </c>
      <c r="X13" t="e">
        <f>IF(HLOOKUP(X$1,#REF!,13,0)="","",HLOOKUP(X$1,#REF!,13,0))</f>
        <v>#REF!</v>
      </c>
      <c r="Y13" t="e">
        <f>IF(HLOOKUP(Y$1,#REF!,13,0)="","",HLOOKUP(Y$1,#REF!,13,0))</f>
        <v>#REF!</v>
      </c>
      <c r="Z13" t="e">
        <f>IF(HLOOKUP(Z$1,#REF!,13,0)="","",HLOOKUP(Z$1,#REF!,13,0))</f>
        <v>#REF!</v>
      </c>
      <c r="AA13" t="e">
        <f>IF(HLOOKUP(AA$1,#REF!,13,0)="","",HLOOKUP(AA$1,#REF!,13,0))</f>
        <v>#REF!</v>
      </c>
      <c r="AB13" t="e">
        <f>IF(HLOOKUP(AB$1,#REF!,13,0)="","",HLOOKUP(AB$1,#REF!,13,0))</f>
        <v>#REF!</v>
      </c>
      <c r="AC13" t="e">
        <f>IF(HLOOKUP(AC$1,#REF!,13,0)="","",HLOOKUP(AC$1,#REF!,13,0))</f>
        <v>#REF!</v>
      </c>
      <c r="AD13" t="e">
        <f>IF(HLOOKUP(AD$1,#REF!,13,0)="","",HLOOKUP(AD$1,#REF!,13,0))</f>
        <v>#REF!</v>
      </c>
      <c r="AE13" s="1" t="e">
        <f>IF(HLOOKUP(AE$1,#REF!,13,0)="","",HLOOKUP(AE$1,#REF!,13,0))</f>
        <v>#REF!</v>
      </c>
      <c r="AF13" t="e">
        <f>IF(HLOOKUP(AF$1,#REF!,13,0)="","",HLOOKUP(AF$1,#REF!,13,0))</f>
        <v>#REF!</v>
      </c>
      <c r="AG13" t="e">
        <f>IF(HLOOKUP(AG$1,#REF!,13,0)="","",HLOOKUP(AG$1,#REF!,13,0))</f>
        <v>#REF!</v>
      </c>
      <c r="AH13" t="e">
        <f>IF(HLOOKUP(AH$1,#REF!,13,0)="","",HLOOKUP(AH$1,#REF!,13,0))</f>
        <v>#REF!</v>
      </c>
      <c r="AI13" s="1" t="e">
        <f>IF(HLOOKUP(AI$1,#REF!,13,0)="","",HLOOKUP(AI$1,#REF!,13,0))</f>
        <v>#REF!</v>
      </c>
      <c r="AJ13" t="e">
        <f>IF(HLOOKUP(AJ$1,#REF!,13,0)="","",HLOOKUP(AJ$1,#REF!,13,0))</f>
        <v>#REF!</v>
      </c>
      <c r="AK13" t="e">
        <f>IF(HLOOKUP(AK$1,#REF!,13,0)="","",HLOOKUP(AK$1,#REF!,13,0))</f>
        <v>#REF!</v>
      </c>
      <c r="AL13" t="e">
        <f>IF(HLOOKUP(AL$1,#REF!,13,0)="","",HLOOKUP(AL$1,#REF!,13,0))</f>
        <v>#REF!</v>
      </c>
      <c r="AM13" t="e">
        <f>IF(HLOOKUP(AM$1,#REF!,13,0)="","",HLOOKUP(AM$1,#REF!,13,0))</f>
        <v>#REF!</v>
      </c>
      <c r="AN13" t="e">
        <f>IF(HLOOKUP(AN$1,#REF!,13,0)="","",HLOOKUP(AN$1,#REF!,13,0))</f>
        <v>#REF!</v>
      </c>
      <c r="AO13" t="e">
        <f>IF(HLOOKUP(AO$1,#REF!,13,0)="","",HLOOKUP(AO$1,#REF!,13,0))</f>
        <v>#REF!</v>
      </c>
    </row>
    <row r="14" spans="1:41" x14ac:dyDescent="0.3">
      <c r="A14" t="e">
        <f>IF(HLOOKUP(A$1,#REF!,14,0)="","",HLOOKUP(A$1,#REF!,14,0))</f>
        <v>#REF!</v>
      </c>
      <c r="B14" s="1" t="e">
        <f>IF(HLOOKUP(B$1,#REF!,14,0)="","",HLOOKUP(B$1,#REF!,14,0))</f>
        <v>#REF!</v>
      </c>
      <c r="C14" s="1" t="e">
        <f>IF(HLOOKUP(C$1,#REF!,14,0)="","",HLOOKUP(C$1,#REF!,14,0))</f>
        <v>#REF!</v>
      </c>
      <c r="D14" t="e">
        <f>IF(HLOOKUP(D$1,#REF!,14,0)="","",HLOOKUP(D$1,#REF!,14,0))</f>
        <v>#REF!</v>
      </c>
      <c r="E14" t="e">
        <f>IF(HLOOKUP(E$1,#REF!,14,0)="","",HLOOKUP(E$1,#REF!,14,0))</f>
        <v>#REF!</v>
      </c>
      <c r="F14" t="e">
        <f>IF(HLOOKUP(F$1,#REF!,14,0)="","",HLOOKUP(F$1,#REF!,14,0))</f>
        <v>#REF!</v>
      </c>
      <c r="G14" t="e">
        <f>IF(HLOOKUP(G$1,#REF!,14,0)="","",HLOOKUP(G$1,#REF!,14,0))</f>
        <v>#REF!</v>
      </c>
      <c r="H14" t="e">
        <f>IF(HLOOKUP(H$1,#REF!,14,0)="","",HLOOKUP(H$1,#REF!,14,0))</f>
        <v>#REF!</v>
      </c>
      <c r="I14" t="e">
        <f>IF(HLOOKUP(I$1,#REF!,14,0)="","",HLOOKUP(I$1,#REF!,14,0))</f>
        <v>#REF!</v>
      </c>
      <c r="J14" t="e">
        <f>IF(HLOOKUP(J$1,#REF!,14,0)="","",HLOOKUP(J$1,#REF!,14,0))</f>
        <v>#REF!</v>
      </c>
      <c r="K14" t="e">
        <f>IF(HLOOKUP(K$1,#REF!,14,0)="","",HLOOKUP(K$1,#REF!,14,0))</f>
        <v>#REF!</v>
      </c>
      <c r="L14" t="e">
        <f>IF(HLOOKUP(L$1,#REF!,14,0)="","",HLOOKUP(L$1,#REF!,14,0))</f>
        <v>#REF!</v>
      </c>
      <c r="M14" t="e">
        <f>IF(HLOOKUP(M$1,#REF!,14,0)="","",HLOOKUP(M$1,#REF!,14,0))</f>
        <v>#REF!</v>
      </c>
      <c r="N14" t="e">
        <f>IF(HLOOKUP(N$1,#REF!,14,0)="","",HLOOKUP(N$1,#REF!,14,0))</f>
        <v>#REF!</v>
      </c>
      <c r="O14" t="e">
        <f>IF(HLOOKUP(O$1,#REF!,14,0)="","",HLOOKUP(O$1,#REF!,14,0))</f>
        <v>#REF!</v>
      </c>
      <c r="P14" t="e">
        <f>IF(HLOOKUP(P$1,#REF!,14,0)="","",HLOOKUP(P$1,#REF!,14,0))</f>
        <v>#REF!</v>
      </c>
      <c r="Q14" t="e">
        <f>IF(HLOOKUP(Q$1,#REF!,14,0)="","",HLOOKUP(Q$1,#REF!,14,0))</f>
        <v>#REF!</v>
      </c>
      <c r="R14" t="e">
        <f>IF(HLOOKUP(R$1,#REF!,14,0)="","",HLOOKUP(R$1,#REF!,14,0))</f>
        <v>#REF!</v>
      </c>
      <c r="S14" t="e">
        <f>IF(HLOOKUP(S$1,#REF!,14,0)="","",HLOOKUP(S$1,#REF!,14,0))</f>
        <v>#REF!</v>
      </c>
      <c r="T14" t="e">
        <f>IF(HLOOKUP(T$1,#REF!,14,0)="","",HLOOKUP(T$1,#REF!,14,0))</f>
        <v>#REF!</v>
      </c>
      <c r="U14" t="e">
        <f>IF(HLOOKUP(U$1,#REF!,14,0)="","",HLOOKUP(U$1,#REF!,14,0))</f>
        <v>#REF!</v>
      </c>
      <c r="V14" t="e">
        <f>IF(HLOOKUP(V$1,#REF!,14,0)="","",HLOOKUP(V$1,#REF!,14,0))</f>
        <v>#REF!</v>
      </c>
      <c r="W14" t="e">
        <f>IF(HLOOKUP(W$1,#REF!,14,0)="","",HLOOKUP(W$1,#REF!,14,0))</f>
        <v>#REF!</v>
      </c>
      <c r="X14" t="e">
        <f>IF(HLOOKUP(X$1,#REF!,14,0)="","",HLOOKUP(X$1,#REF!,14,0))</f>
        <v>#REF!</v>
      </c>
      <c r="Y14" t="e">
        <f>IF(HLOOKUP(Y$1,#REF!,14,0)="","",HLOOKUP(Y$1,#REF!,14,0))</f>
        <v>#REF!</v>
      </c>
      <c r="Z14" t="e">
        <f>IF(HLOOKUP(Z$1,#REF!,14,0)="","",HLOOKUP(Z$1,#REF!,14,0))</f>
        <v>#REF!</v>
      </c>
      <c r="AA14" t="e">
        <f>IF(HLOOKUP(AA$1,#REF!,14,0)="","",HLOOKUP(AA$1,#REF!,14,0))</f>
        <v>#REF!</v>
      </c>
      <c r="AB14" t="e">
        <f>IF(HLOOKUP(AB$1,#REF!,14,0)="","",HLOOKUP(AB$1,#REF!,14,0))</f>
        <v>#REF!</v>
      </c>
      <c r="AC14" t="e">
        <f>IF(HLOOKUP(AC$1,#REF!,14,0)="","",HLOOKUP(AC$1,#REF!,14,0))</f>
        <v>#REF!</v>
      </c>
      <c r="AD14" t="e">
        <f>IF(HLOOKUP(AD$1,#REF!,14,0)="","",HLOOKUP(AD$1,#REF!,14,0))</f>
        <v>#REF!</v>
      </c>
      <c r="AE14" s="1" t="e">
        <f>IF(HLOOKUP(AE$1,#REF!,14,0)="","",HLOOKUP(AE$1,#REF!,14,0))</f>
        <v>#REF!</v>
      </c>
      <c r="AF14" t="e">
        <f>IF(HLOOKUP(AF$1,#REF!,14,0)="","",HLOOKUP(AF$1,#REF!,14,0))</f>
        <v>#REF!</v>
      </c>
      <c r="AG14" t="e">
        <f>IF(HLOOKUP(AG$1,#REF!,14,0)="","",HLOOKUP(AG$1,#REF!,14,0))</f>
        <v>#REF!</v>
      </c>
      <c r="AH14" t="e">
        <f>IF(HLOOKUP(AH$1,#REF!,14,0)="","",HLOOKUP(AH$1,#REF!,14,0))</f>
        <v>#REF!</v>
      </c>
      <c r="AI14" s="1" t="e">
        <f>IF(HLOOKUP(AI$1,#REF!,14,0)="","",HLOOKUP(AI$1,#REF!,14,0))</f>
        <v>#REF!</v>
      </c>
      <c r="AJ14" t="e">
        <f>IF(HLOOKUP(AJ$1,#REF!,14,0)="","",HLOOKUP(AJ$1,#REF!,14,0))</f>
        <v>#REF!</v>
      </c>
      <c r="AK14" t="e">
        <f>IF(HLOOKUP(AK$1,#REF!,14,0)="","",HLOOKUP(AK$1,#REF!,14,0))</f>
        <v>#REF!</v>
      </c>
      <c r="AL14" t="e">
        <f>IF(HLOOKUP(AL$1,#REF!,14,0)="","",HLOOKUP(AL$1,#REF!,14,0))</f>
        <v>#REF!</v>
      </c>
      <c r="AM14" t="e">
        <f>IF(HLOOKUP(AM$1,#REF!,14,0)="","",HLOOKUP(AM$1,#REF!,14,0))</f>
        <v>#REF!</v>
      </c>
      <c r="AN14" t="e">
        <f>IF(HLOOKUP(AN$1,#REF!,14,0)="","",HLOOKUP(AN$1,#REF!,14,0))</f>
        <v>#REF!</v>
      </c>
      <c r="AO14" t="e">
        <f>IF(HLOOKUP(AO$1,#REF!,14,0)="","",HLOOKUP(AO$1,#REF!,14,0))</f>
        <v>#REF!</v>
      </c>
    </row>
    <row r="15" spans="1:41" x14ac:dyDescent="0.3">
      <c r="A15" t="e">
        <f>IF(HLOOKUP(A$1,#REF!,15,0)="","",HLOOKUP(A$1,#REF!,15,0))</f>
        <v>#REF!</v>
      </c>
      <c r="B15" s="1" t="e">
        <f>IF(HLOOKUP(B$1,#REF!,15,0)="","",HLOOKUP(B$1,#REF!,15,0))</f>
        <v>#REF!</v>
      </c>
      <c r="C15" s="1" t="e">
        <f>IF(HLOOKUP(C$1,#REF!,15,0)="","",HLOOKUP(C$1,#REF!,15,0))</f>
        <v>#REF!</v>
      </c>
      <c r="D15" t="e">
        <f>IF(HLOOKUP(D$1,#REF!,15,0)="","",HLOOKUP(D$1,#REF!,15,0))</f>
        <v>#REF!</v>
      </c>
      <c r="E15" t="e">
        <f>IF(HLOOKUP(E$1,#REF!,15,0)="","",HLOOKUP(E$1,#REF!,15,0))</f>
        <v>#REF!</v>
      </c>
      <c r="F15" t="e">
        <f>IF(HLOOKUP(F$1,#REF!,15,0)="","",HLOOKUP(F$1,#REF!,15,0))</f>
        <v>#REF!</v>
      </c>
      <c r="G15" t="e">
        <f>IF(HLOOKUP(G$1,#REF!,15,0)="","",HLOOKUP(G$1,#REF!,15,0))</f>
        <v>#REF!</v>
      </c>
      <c r="H15" t="e">
        <f>IF(HLOOKUP(H$1,#REF!,15,0)="","",HLOOKUP(H$1,#REF!,15,0))</f>
        <v>#REF!</v>
      </c>
      <c r="I15" t="e">
        <f>IF(HLOOKUP(I$1,#REF!,15,0)="","",HLOOKUP(I$1,#REF!,15,0))</f>
        <v>#REF!</v>
      </c>
      <c r="J15" t="e">
        <f>IF(HLOOKUP(J$1,#REF!,15,0)="","",HLOOKUP(J$1,#REF!,15,0))</f>
        <v>#REF!</v>
      </c>
      <c r="K15" t="e">
        <f>IF(HLOOKUP(K$1,#REF!,15,0)="","",HLOOKUP(K$1,#REF!,15,0))</f>
        <v>#REF!</v>
      </c>
      <c r="L15" t="e">
        <f>IF(HLOOKUP(L$1,#REF!,15,0)="","",HLOOKUP(L$1,#REF!,15,0))</f>
        <v>#REF!</v>
      </c>
      <c r="M15" t="e">
        <f>IF(HLOOKUP(M$1,#REF!,15,0)="","",HLOOKUP(M$1,#REF!,15,0))</f>
        <v>#REF!</v>
      </c>
      <c r="N15" t="e">
        <f>IF(HLOOKUP(N$1,#REF!,15,0)="","",HLOOKUP(N$1,#REF!,15,0))</f>
        <v>#REF!</v>
      </c>
      <c r="O15" t="e">
        <f>IF(HLOOKUP(O$1,#REF!,15,0)="","",HLOOKUP(O$1,#REF!,15,0))</f>
        <v>#REF!</v>
      </c>
      <c r="P15" t="e">
        <f>IF(HLOOKUP(P$1,#REF!,15,0)="","",HLOOKUP(P$1,#REF!,15,0))</f>
        <v>#REF!</v>
      </c>
      <c r="Q15" t="e">
        <f>IF(HLOOKUP(Q$1,#REF!,15,0)="","",HLOOKUP(Q$1,#REF!,15,0))</f>
        <v>#REF!</v>
      </c>
      <c r="R15" t="e">
        <f>IF(HLOOKUP(R$1,#REF!,15,0)="","",HLOOKUP(R$1,#REF!,15,0))</f>
        <v>#REF!</v>
      </c>
      <c r="S15" t="e">
        <f>IF(HLOOKUP(S$1,#REF!,15,0)="","",HLOOKUP(S$1,#REF!,15,0))</f>
        <v>#REF!</v>
      </c>
      <c r="T15" t="e">
        <f>IF(HLOOKUP(T$1,#REF!,15,0)="","",HLOOKUP(T$1,#REF!,15,0))</f>
        <v>#REF!</v>
      </c>
      <c r="U15" t="e">
        <f>IF(HLOOKUP(U$1,#REF!,15,0)="","",HLOOKUP(U$1,#REF!,15,0))</f>
        <v>#REF!</v>
      </c>
      <c r="V15" t="e">
        <f>IF(HLOOKUP(V$1,#REF!,15,0)="","",HLOOKUP(V$1,#REF!,15,0))</f>
        <v>#REF!</v>
      </c>
      <c r="W15" t="e">
        <f>IF(HLOOKUP(W$1,#REF!,15,0)="","",HLOOKUP(W$1,#REF!,15,0))</f>
        <v>#REF!</v>
      </c>
      <c r="X15" t="e">
        <f>IF(HLOOKUP(X$1,#REF!,15,0)="","",HLOOKUP(X$1,#REF!,15,0))</f>
        <v>#REF!</v>
      </c>
      <c r="Y15" t="e">
        <f>IF(HLOOKUP(Y$1,#REF!,15,0)="","",HLOOKUP(Y$1,#REF!,15,0))</f>
        <v>#REF!</v>
      </c>
      <c r="Z15" t="e">
        <f>IF(HLOOKUP(Z$1,#REF!,15,0)="","",HLOOKUP(Z$1,#REF!,15,0))</f>
        <v>#REF!</v>
      </c>
      <c r="AA15" t="e">
        <f>IF(HLOOKUP(AA$1,#REF!,15,0)="","",HLOOKUP(AA$1,#REF!,15,0))</f>
        <v>#REF!</v>
      </c>
      <c r="AB15" t="e">
        <f>IF(HLOOKUP(AB$1,#REF!,15,0)="","",HLOOKUP(AB$1,#REF!,15,0))</f>
        <v>#REF!</v>
      </c>
      <c r="AC15" t="e">
        <f>IF(HLOOKUP(AC$1,#REF!,15,0)="","",HLOOKUP(AC$1,#REF!,15,0))</f>
        <v>#REF!</v>
      </c>
      <c r="AD15" t="e">
        <f>IF(HLOOKUP(AD$1,#REF!,15,0)="","",HLOOKUP(AD$1,#REF!,15,0))</f>
        <v>#REF!</v>
      </c>
      <c r="AE15" s="1" t="e">
        <f>IF(HLOOKUP(AE$1,#REF!,15,0)="","",HLOOKUP(AE$1,#REF!,15,0))</f>
        <v>#REF!</v>
      </c>
      <c r="AF15" t="e">
        <f>IF(HLOOKUP(AF$1,#REF!,15,0)="","",HLOOKUP(AF$1,#REF!,15,0))</f>
        <v>#REF!</v>
      </c>
      <c r="AG15" t="e">
        <f>IF(HLOOKUP(AG$1,#REF!,15,0)="","",HLOOKUP(AG$1,#REF!,15,0))</f>
        <v>#REF!</v>
      </c>
      <c r="AH15" t="e">
        <f>IF(HLOOKUP(AH$1,#REF!,15,0)="","",HLOOKUP(AH$1,#REF!,15,0))</f>
        <v>#REF!</v>
      </c>
      <c r="AI15" s="1" t="e">
        <f>IF(HLOOKUP(AI$1,#REF!,15,0)="","",HLOOKUP(AI$1,#REF!,15,0))</f>
        <v>#REF!</v>
      </c>
      <c r="AJ15" t="e">
        <f>IF(HLOOKUP(AJ$1,#REF!,15,0)="","",HLOOKUP(AJ$1,#REF!,15,0))</f>
        <v>#REF!</v>
      </c>
      <c r="AK15" t="e">
        <f>IF(HLOOKUP(AK$1,#REF!,15,0)="","",HLOOKUP(AK$1,#REF!,15,0))</f>
        <v>#REF!</v>
      </c>
      <c r="AL15" t="e">
        <f>IF(HLOOKUP(AL$1,#REF!,15,0)="","",HLOOKUP(AL$1,#REF!,15,0))</f>
        <v>#REF!</v>
      </c>
      <c r="AM15" t="e">
        <f>IF(HLOOKUP(AM$1,#REF!,15,0)="","",HLOOKUP(AM$1,#REF!,15,0))</f>
        <v>#REF!</v>
      </c>
      <c r="AN15" t="e">
        <f>IF(HLOOKUP(AN$1,#REF!,15,0)="","",HLOOKUP(AN$1,#REF!,15,0))</f>
        <v>#REF!</v>
      </c>
      <c r="AO15" t="e">
        <f>IF(HLOOKUP(AO$1,#REF!,15,0)="","",HLOOKUP(AO$1,#REF!,15,0))</f>
        <v>#REF!</v>
      </c>
    </row>
    <row r="16" spans="1:41" x14ac:dyDescent="0.3">
      <c r="A16" t="e">
        <f>IF(HLOOKUP(A$1,#REF!,16,0)="","",HLOOKUP(A$1,#REF!,16,0))</f>
        <v>#REF!</v>
      </c>
      <c r="B16" s="1" t="e">
        <f>IF(HLOOKUP(B$1,#REF!,16,0)="","",HLOOKUP(B$1,#REF!,16,0))</f>
        <v>#REF!</v>
      </c>
      <c r="C16" s="1" t="e">
        <f>IF(HLOOKUP(C$1,#REF!,16,0)="","",HLOOKUP(C$1,#REF!,16,0))</f>
        <v>#REF!</v>
      </c>
      <c r="D16" t="e">
        <f>IF(HLOOKUP(D$1,#REF!,16,0)="","",HLOOKUP(D$1,#REF!,16,0))</f>
        <v>#REF!</v>
      </c>
      <c r="E16" t="e">
        <f>IF(HLOOKUP(E$1,#REF!,16,0)="","",HLOOKUP(E$1,#REF!,16,0))</f>
        <v>#REF!</v>
      </c>
      <c r="F16" t="e">
        <f>IF(HLOOKUP(F$1,#REF!,16,0)="","",HLOOKUP(F$1,#REF!,16,0))</f>
        <v>#REF!</v>
      </c>
      <c r="G16" t="e">
        <f>IF(HLOOKUP(G$1,#REF!,16,0)="","",HLOOKUP(G$1,#REF!,16,0))</f>
        <v>#REF!</v>
      </c>
      <c r="H16" t="e">
        <f>IF(HLOOKUP(H$1,#REF!,16,0)="","",HLOOKUP(H$1,#REF!,16,0))</f>
        <v>#REF!</v>
      </c>
      <c r="I16" t="e">
        <f>IF(HLOOKUP(I$1,#REF!,16,0)="","",HLOOKUP(I$1,#REF!,16,0))</f>
        <v>#REF!</v>
      </c>
      <c r="J16" t="e">
        <f>IF(HLOOKUP(J$1,#REF!,16,0)="","",HLOOKUP(J$1,#REF!,16,0))</f>
        <v>#REF!</v>
      </c>
      <c r="K16" t="e">
        <f>IF(HLOOKUP(K$1,#REF!,16,0)="","",HLOOKUP(K$1,#REF!,16,0))</f>
        <v>#REF!</v>
      </c>
      <c r="L16" t="e">
        <f>IF(HLOOKUP(L$1,#REF!,16,0)="","",HLOOKUP(L$1,#REF!,16,0))</f>
        <v>#REF!</v>
      </c>
      <c r="M16" t="e">
        <f>IF(HLOOKUP(M$1,#REF!,16,0)="","",HLOOKUP(M$1,#REF!,16,0))</f>
        <v>#REF!</v>
      </c>
      <c r="N16" t="e">
        <f>IF(HLOOKUP(N$1,#REF!,16,0)="","",HLOOKUP(N$1,#REF!,16,0))</f>
        <v>#REF!</v>
      </c>
      <c r="O16" t="e">
        <f>IF(HLOOKUP(O$1,#REF!,16,0)="","",HLOOKUP(O$1,#REF!,16,0))</f>
        <v>#REF!</v>
      </c>
      <c r="P16" t="e">
        <f>IF(HLOOKUP(P$1,#REF!,16,0)="","",HLOOKUP(P$1,#REF!,16,0))</f>
        <v>#REF!</v>
      </c>
      <c r="Q16" t="e">
        <f>IF(HLOOKUP(Q$1,#REF!,16,0)="","",HLOOKUP(Q$1,#REF!,16,0))</f>
        <v>#REF!</v>
      </c>
      <c r="R16" t="e">
        <f>IF(HLOOKUP(R$1,#REF!,16,0)="","",HLOOKUP(R$1,#REF!,16,0))</f>
        <v>#REF!</v>
      </c>
      <c r="S16" t="e">
        <f>IF(HLOOKUP(S$1,#REF!,16,0)="","",HLOOKUP(S$1,#REF!,16,0))</f>
        <v>#REF!</v>
      </c>
      <c r="T16" t="e">
        <f>IF(HLOOKUP(T$1,#REF!,16,0)="","",HLOOKUP(T$1,#REF!,16,0))</f>
        <v>#REF!</v>
      </c>
      <c r="U16" t="e">
        <f>IF(HLOOKUP(U$1,#REF!,16,0)="","",HLOOKUP(U$1,#REF!,16,0))</f>
        <v>#REF!</v>
      </c>
      <c r="V16" t="e">
        <f>IF(HLOOKUP(V$1,#REF!,16,0)="","",HLOOKUP(V$1,#REF!,16,0))</f>
        <v>#REF!</v>
      </c>
      <c r="W16" t="e">
        <f>IF(HLOOKUP(W$1,#REF!,16,0)="","",HLOOKUP(W$1,#REF!,16,0))</f>
        <v>#REF!</v>
      </c>
      <c r="X16" t="e">
        <f>IF(HLOOKUP(X$1,#REF!,16,0)="","",HLOOKUP(X$1,#REF!,16,0))</f>
        <v>#REF!</v>
      </c>
      <c r="Y16" t="e">
        <f>IF(HLOOKUP(Y$1,#REF!,16,0)="","",HLOOKUP(Y$1,#REF!,16,0))</f>
        <v>#REF!</v>
      </c>
      <c r="Z16" t="e">
        <f>IF(HLOOKUP(Z$1,#REF!,16,0)="","",HLOOKUP(Z$1,#REF!,16,0))</f>
        <v>#REF!</v>
      </c>
      <c r="AA16" t="e">
        <f>IF(HLOOKUP(AA$1,#REF!,16,0)="","",HLOOKUP(AA$1,#REF!,16,0))</f>
        <v>#REF!</v>
      </c>
      <c r="AB16" t="e">
        <f>IF(HLOOKUP(AB$1,#REF!,16,0)="","",HLOOKUP(AB$1,#REF!,16,0))</f>
        <v>#REF!</v>
      </c>
      <c r="AC16" t="e">
        <f>IF(HLOOKUP(AC$1,#REF!,16,0)="","",HLOOKUP(AC$1,#REF!,16,0))</f>
        <v>#REF!</v>
      </c>
      <c r="AD16" t="e">
        <f>IF(HLOOKUP(AD$1,#REF!,16,0)="","",HLOOKUP(AD$1,#REF!,16,0))</f>
        <v>#REF!</v>
      </c>
      <c r="AE16" s="1" t="e">
        <f>IF(HLOOKUP(AE$1,#REF!,16,0)="","",HLOOKUP(AE$1,#REF!,16,0))</f>
        <v>#REF!</v>
      </c>
      <c r="AF16" t="e">
        <f>IF(HLOOKUP(AF$1,#REF!,16,0)="","",HLOOKUP(AF$1,#REF!,16,0))</f>
        <v>#REF!</v>
      </c>
      <c r="AG16" t="e">
        <f>IF(HLOOKUP(AG$1,#REF!,16,0)="","",HLOOKUP(AG$1,#REF!,16,0))</f>
        <v>#REF!</v>
      </c>
      <c r="AH16" t="e">
        <f>IF(HLOOKUP(AH$1,#REF!,16,0)="","",HLOOKUP(AH$1,#REF!,16,0))</f>
        <v>#REF!</v>
      </c>
      <c r="AI16" s="1" t="e">
        <f>IF(HLOOKUP(AI$1,#REF!,16,0)="","",HLOOKUP(AI$1,#REF!,16,0))</f>
        <v>#REF!</v>
      </c>
      <c r="AJ16" t="e">
        <f>IF(HLOOKUP(AJ$1,#REF!,16,0)="","",HLOOKUP(AJ$1,#REF!,16,0))</f>
        <v>#REF!</v>
      </c>
      <c r="AK16" t="e">
        <f>IF(HLOOKUP(AK$1,#REF!,16,0)="","",HLOOKUP(AK$1,#REF!,16,0))</f>
        <v>#REF!</v>
      </c>
      <c r="AL16" t="e">
        <f>IF(HLOOKUP(AL$1,#REF!,16,0)="","",HLOOKUP(AL$1,#REF!,16,0))</f>
        <v>#REF!</v>
      </c>
      <c r="AM16" t="e">
        <f>IF(HLOOKUP(AM$1,#REF!,16,0)="","",HLOOKUP(AM$1,#REF!,16,0))</f>
        <v>#REF!</v>
      </c>
      <c r="AN16" t="e">
        <f>IF(HLOOKUP(AN$1,#REF!,16,0)="","",HLOOKUP(AN$1,#REF!,16,0))</f>
        <v>#REF!</v>
      </c>
      <c r="AO16" t="e">
        <f>IF(HLOOKUP(AO$1,#REF!,16,0)="","",HLOOKUP(AO$1,#REF!,16,0))</f>
        <v>#REF!</v>
      </c>
    </row>
    <row r="17" spans="1:41" x14ac:dyDescent="0.3">
      <c r="A17" t="e">
        <f>IF(HLOOKUP(A$1,#REF!,17,0)="","",HLOOKUP(A$1,#REF!,17,0))</f>
        <v>#REF!</v>
      </c>
      <c r="B17" s="1" t="e">
        <f>IF(HLOOKUP(B$1,#REF!,17,0)="","",HLOOKUP(B$1,#REF!,17,0))</f>
        <v>#REF!</v>
      </c>
      <c r="C17" s="1" t="e">
        <f>IF(HLOOKUP(C$1,#REF!,17,0)="","",HLOOKUP(C$1,#REF!,17,0))</f>
        <v>#REF!</v>
      </c>
      <c r="D17" t="e">
        <f>IF(HLOOKUP(D$1,#REF!,17,0)="","",HLOOKUP(D$1,#REF!,17,0))</f>
        <v>#REF!</v>
      </c>
      <c r="E17" t="e">
        <f>IF(HLOOKUP(E$1,#REF!,17,0)="","",HLOOKUP(E$1,#REF!,17,0))</f>
        <v>#REF!</v>
      </c>
      <c r="F17" t="e">
        <f>IF(HLOOKUP(F$1,#REF!,17,0)="","",HLOOKUP(F$1,#REF!,17,0))</f>
        <v>#REF!</v>
      </c>
      <c r="G17" t="e">
        <f>IF(HLOOKUP(G$1,#REF!,17,0)="","",HLOOKUP(G$1,#REF!,17,0))</f>
        <v>#REF!</v>
      </c>
      <c r="H17" t="e">
        <f>IF(HLOOKUP(H$1,#REF!,17,0)="","",HLOOKUP(H$1,#REF!,17,0))</f>
        <v>#REF!</v>
      </c>
      <c r="I17" t="e">
        <f>IF(HLOOKUP(I$1,#REF!,17,0)="","",HLOOKUP(I$1,#REF!,17,0))</f>
        <v>#REF!</v>
      </c>
      <c r="J17" t="e">
        <f>IF(HLOOKUP(J$1,#REF!,17,0)="","",HLOOKUP(J$1,#REF!,17,0))</f>
        <v>#REF!</v>
      </c>
      <c r="K17" t="e">
        <f>IF(HLOOKUP(K$1,#REF!,17,0)="","",HLOOKUP(K$1,#REF!,17,0))</f>
        <v>#REF!</v>
      </c>
      <c r="L17" t="e">
        <f>IF(HLOOKUP(L$1,#REF!,17,0)="","",HLOOKUP(L$1,#REF!,17,0))</f>
        <v>#REF!</v>
      </c>
      <c r="M17" t="e">
        <f>IF(HLOOKUP(M$1,#REF!,17,0)="","",HLOOKUP(M$1,#REF!,17,0))</f>
        <v>#REF!</v>
      </c>
      <c r="N17" t="e">
        <f>IF(HLOOKUP(N$1,#REF!,17,0)="","",HLOOKUP(N$1,#REF!,17,0))</f>
        <v>#REF!</v>
      </c>
      <c r="O17" t="e">
        <f>IF(HLOOKUP(O$1,#REF!,17,0)="","",HLOOKUP(O$1,#REF!,17,0))</f>
        <v>#REF!</v>
      </c>
      <c r="P17" t="e">
        <f>IF(HLOOKUP(P$1,#REF!,17,0)="","",HLOOKUP(P$1,#REF!,17,0))</f>
        <v>#REF!</v>
      </c>
      <c r="Q17" t="e">
        <f>IF(HLOOKUP(Q$1,#REF!,17,0)="","",HLOOKUP(Q$1,#REF!,17,0))</f>
        <v>#REF!</v>
      </c>
      <c r="R17" t="e">
        <f>IF(HLOOKUP(R$1,#REF!,17,0)="","",HLOOKUP(R$1,#REF!,17,0))</f>
        <v>#REF!</v>
      </c>
      <c r="S17" t="e">
        <f>IF(HLOOKUP(S$1,#REF!,17,0)="","",HLOOKUP(S$1,#REF!,17,0))</f>
        <v>#REF!</v>
      </c>
      <c r="T17" t="e">
        <f>IF(HLOOKUP(T$1,#REF!,17,0)="","",HLOOKUP(T$1,#REF!,17,0))</f>
        <v>#REF!</v>
      </c>
      <c r="U17" t="e">
        <f>IF(HLOOKUP(U$1,#REF!,17,0)="","",HLOOKUP(U$1,#REF!,17,0))</f>
        <v>#REF!</v>
      </c>
      <c r="V17" t="e">
        <f>IF(HLOOKUP(V$1,#REF!,17,0)="","",HLOOKUP(V$1,#REF!,17,0))</f>
        <v>#REF!</v>
      </c>
      <c r="W17" t="e">
        <f>IF(HLOOKUP(W$1,#REF!,17,0)="","",HLOOKUP(W$1,#REF!,17,0))</f>
        <v>#REF!</v>
      </c>
      <c r="X17" t="e">
        <f>IF(HLOOKUP(X$1,#REF!,17,0)="","",HLOOKUP(X$1,#REF!,17,0))</f>
        <v>#REF!</v>
      </c>
      <c r="Y17" t="e">
        <f>IF(HLOOKUP(Y$1,#REF!,17,0)="","",HLOOKUP(Y$1,#REF!,17,0))</f>
        <v>#REF!</v>
      </c>
      <c r="Z17" t="e">
        <f>IF(HLOOKUP(Z$1,#REF!,17,0)="","",HLOOKUP(Z$1,#REF!,17,0))</f>
        <v>#REF!</v>
      </c>
      <c r="AA17" t="e">
        <f>IF(HLOOKUP(AA$1,#REF!,17,0)="","",HLOOKUP(AA$1,#REF!,17,0))</f>
        <v>#REF!</v>
      </c>
      <c r="AB17" t="e">
        <f>IF(HLOOKUP(AB$1,#REF!,17,0)="","",HLOOKUP(AB$1,#REF!,17,0))</f>
        <v>#REF!</v>
      </c>
      <c r="AC17" t="e">
        <f>IF(HLOOKUP(AC$1,#REF!,17,0)="","",HLOOKUP(AC$1,#REF!,17,0))</f>
        <v>#REF!</v>
      </c>
      <c r="AD17" t="e">
        <f>IF(HLOOKUP(AD$1,#REF!,17,0)="","",HLOOKUP(AD$1,#REF!,17,0))</f>
        <v>#REF!</v>
      </c>
      <c r="AE17" s="1" t="e">
        <f>IF(HLOOKUP(AE$1,#REF!,17,0)="","",HLOOKUP(AE$1,#REF!,17,0))</f>
        <v>#REF!</v>
      </c>
      <c r="AF17" t="e">
        <f>IF(HLOOKUP(AF$1,#REF!,17,0)="","",HLOOKUP(AF$1,#REF!,17,0))</f>
        <v>#REF!</v>
      </c>
      <c r="AG17" t="e">
        <f>IF(HLOOKUP(AG$1,#REF!,17,0)="","",HLOOKUP(AG$1,#REF!,17,0))</f>
        <v>#REF!</v>
      </c>
      <c r="AH17" t="e">
        <f>IF(HLOOKUP(AH$1,#REF!,17,0)="","",HLOOKUP(AH$1,#REF!,17,0))</f>
        <v>#REF!</v>
      </c>
      <c r="AI17" s="1" t="e">
        <f>IF(HLOOKUP(AI$1,#REF!,17,0)="","",HLOOKUP(AI$1,#REF!,17,0))</f>
        <v>#REF!</v>
      </c>
      <c r="AJ17" t="e">
        <f>IF(HLOOKUP(AJ$1,#REF!,17,0)="","",HLOOKUP(AJ$1,#REF!,17,0))</f>
        <v>#REF!</v>
      </c>
      <c r="AK17" t="e">
        <f>IF(HLOOKUP(AK$1,#REF!,17,0)="","",HLOOKUP(AK$1,#REF!,17,0))</f>
        <v>#REF!</v>
      </c>
      <c r="AL17" t="e">
        <f>IF(HLOOKUP(AL$1,#REF!,17,0)="","",HLOOKUP(AL$1,#REF!,17,0))</f>
        <v>#REF!</v>
      </c>
      <c r="AM17" t="e">
        <f>IF(HLOOKUP(AM$1,#REF!,17,0)="","",HLOOKUP(AM$1,#REF!,17,0))</f>
        <v>#REF!</v>
      </c>
      <c r="AN17" t="e">
        <f>IF(HLOOKUP(AN$1,#REF!,17,0)="","",HLOOKUP(AN$1,#REF!,17,0))</f>
        <v>#REF!</v>
      </c>
      <c r="AO17" t="e">
        <f>IF(HLOOKUP(AO$1,#REF!,17,0)="","",HLOOKUP(AO$1,#REF!,17,0))</f>
        <v>#REF!</v>
      </c>
    </row>
    <row r="18" spans="1:41" x14ac:dyDescent="0.3">
      <c r="A18" t="e">
        <f>IF(HLOOKUP(A$1,#REF!,18,0)="","",HLOOKUP(A$1,#REF!,18,0))</f>
        <v>#REF!</v>
      </c>
      <c r="B18" s="1" t="e">
        <f>IF(HLOOKUP(B$1,#REF!,18,0)="","",HLOOKUP(B$1,#REF!,18,0))</f>
        <v>#REF!</v>
      </c>
      <c r="C18" s="1" t="e">
        <f>IF(HLOOKUP(C$1,#REF!,18,0)="","",HLOOKUP(C$1,#REF!,18,0))</f>
        <v>#REF!</v>
      </c>
      <c r="D18" t="e">
        <f>IF(HLOOKUP(D$1,#REF!,18,0)="","",HLOOKUP(D$1,#REF!,18,0))</f>
        <v>#REF!</v>
      </c>
      <c r="E18" t="e">
        <f>IF(HLOOKUP(E$1,#REF!,18,0)="","",HLOOKUP(E$1,#REF!,18,0))</f>
        <v>#REF!</v>
      </c>
      <c r="F18" t="e">
        <f>IF(HLOOKUP(F$1,#REF!,18,0)="","",HLOOKUP(F$1,#REF!,18,0))</f>
        <v>#REF!</v>
      </c>
      <c r="G18" t="e">
        <f>IF(HLOOKUP(G$1,#REF!,18,0)="","",HLOOKUP(G$1,#REF!,18,0))</f>
        <v>#REF!</v>
      </c>
      <c r="H18" t="e">
        <f>IF(HLOOKUP(H$1,#REF!,18,0)="","",HLOOKUP(H$1,#REF!,18,0))</f>
        <v>#REF!</v>
      </c>
      <c r="I18" t="e">
        <f>IF(HLOOKUP(I$1,#REF!,18,0)="","",HLOOKUP(I$1,#REF!,18,0))</f>
        <v>#REF!</v>
      </c>
      <c r="J18" t="e">
        <f>IF(HLOOKUP(J$1,#REF!,18,0)="","",HLOOKUP(J$1,#REF!,18,0))</f>
        <v>#REF!</v>
      </c>
      <c r="K18" t="e">
        <f>IF(HLOOKUP(K$1,#REF!,18,0)="","",HLOOKUP(K$1,#REF!,18,0))</f>
        <v>#REF!</v>
      </c>
      <c r="L18" t="e">
        <f>IF(HLOOKUP(L$1,#REF!,18,0)="","",HLOOKUP(L$1,#REF!,18,0))</f>
        <v>#REF!</v>
      </c>
      <c r="M18" t="e">
        <f>IF(HLOOKUP(M$1,#REF!,18,0)="","",HLOOKUP(M$1,#REF!,18,0))</f>
        <v>#REF!</v>
      </c>
      <c r="N18" t="e">
        <f>IF(HLOOKUP(N$1,#REF!,18,0)="","",HLOOKUP(N$1,#REF!,18,0))</f>
        <v>#REF!</v>
      </c>
      <c r="O18" t="e">
        <f>IF(HLOOKUP(O$1,#REF!,18,0)="","",HLOOKUP(O$1,#REF!,18,0))</f>
        <v>#REF!</v>
      </c>
      <c r="P18" t="e">
        <f>IF(HLOOKUP(P$1,#REF!,18,0)="","",HLOOKUP(P$1,#REF!,18,0))</f>
        <v>#REF!</v>
      </c>
      <c r="Q18" t="e">
        <f>IF(HLOOKUP(Q$1,#REF!,18,0)="","",HLOOKUP(Q$1,#REF!,18,0))</f>
        <v>#REF!</v>
      </c>
      <c r="R18" t="e">
        <f>IF(HLOOKUP(R$1,#REF!,18,0)="","",HLOOKUP(R$1,#REF!,18,0))</f>
        <v>#REF!</v>
      </c>
      <c r="S18" t="e">
        <f>IF(HLOOKUP(S$1,#REF!,18,0)="","",HLOOKUP(S$1,#REF!,18,0))</f>
        <v>#REF!</v>
      </c>
      <c r="T18" t="e">
        <f>IF(HLOOKUP(T$1,#REF!,18,0)="","",HLOOKUP(T$1,#REF!,18,0))</f>
        <v>#REF!</v>
      </c>
      <c r="U18" t="e">
        <f>IF(HLOOKUP(U$1,#REF!,18,0)="","",HLOOKUP(U$1,#REF!,18,0))</f>
        <v>#REF!</v>
      </c>
      <c r="V18" t="e">
        <f>IF(HLOOKUP(V$1,#REF!,18,0)="","",HLOOKUP(V$1,#REF!,18,0))</f>
        <v>#REF!</v>
      </c>
      <c r="W18" t="e">
        <f>IF(HLOOKUP(W$1,#REF!,18,0)="","",HLOOKUP(W$1,#REF!,18,0))</f>
        <v>#REF!</v>
      </c>
      <c r="X18" t="e">
        <f>IF(HLOOKUP(X$1,#REF!,18,0)="","",HLOOKUP(X$1,#REF!,18,0))</f>
        <v>#REF!</v>
      </c>
      <c r="Y18" t="e">
        <f>IF(HLOOKUP(Y$1,#REF!,18,0)="","",HLOOKUP(Y$1,#REF!,18,0))</f>
        <v>#REF!</v>
      </c>
      <c r="Z18" t="e">
        <f>IF(HLOOKUP(Z$1,#REF!,18,0)="","",HLOOKUP(Z$1,#REF!,18,0))</f>
        <v>#REF!</v>
      </c>
      <c r="AA18" t="e">
        <f>IF(HLOOKUP(AA$1,#REF!,18,0)="","",HLOOKUP(AA$1,#REF!,18,0))</f>
        <v>#REF!</v>
      </c>
      <c r="AB18" t="e">
        <f>IF(HLOOKUP(AB$1,#REF!,18,0)="","",HLOOKUP(AB$1,#REF!,18,0))</f>
        <v>#REF!</v>
      </c>
      <c r="AC18" t="e">
        <f>IF(HLOOKUP(AC$1,#REF!,18,0)="","",HLOOKUP(AC$1,#REF!,18,0))</f>
        <v>#REF!</v>
      </c>
      <c r="AD18" t="e">
        <f>IF(HLOOKUP(AD$1,#REF!,18,0)="","",HLOOKUP(AD$1,#REF!,18,0))</f>
        <v>#REF!</v>
      </c>
      <c r="AE18" s="1" t="e">
        <f>IF(HLOOKUP(AE$1,#REF!,18,0)="","",HLOOKUP(AE$1,#REF!,18,0))</f>
        <v>#REF!</v>
      </c>
      <c r="AF18" t="e">
        <f>IF(HLOOKUP(AF$1,#REF!,18,0)="","",HLOOKUP(AF$1,#REF!,18,0))</f>
        <v>#REF!</v>
      </c>
      <c r="AG18" t="e">
        <f>IF(HLOOKUP(AG$1,#REF!,18,0)="","",HLOOKUP(AG$1,#REF!,18,0))</f>
        <v>#REF!</v>
      </c>
      <c r="AH18" t="e">
        <f>IF(HLOOKUP(AH$1,#REF!,18,0)="","",HLOOKUP(AH$1,#REF!,18,0))</f>
        <v>#REF!</v>
      </c>
      <c r="AI18" s="1" t="e">
        <f>IF(HLOOKUP(AI$1,#REF!,18,0)="","",HLOOKUP(AI$1,#REF!,18,0))</f>
        <v>#REF!</v>
      </c>
      <c r="AJ18" t="e">
        <f>IF(HLOOKUP(AJ$1,#REF!,18,0)="","",HLOOKUP(AJ$1,#REF!,18,0))</f>
        <v>#REF!</v>
      </c>
      <c r="AK18" t="e">
        <f>IF(HLOOKUP(AK$1,#REF!,18,0)="","",HLOOKUP(AK$1,#REF!,18,0))</f>
        <v>#REF!</v>
      </c>
      <c r="AL18" t="e">
        <f>IF(HLOOKUP(AL$1,#REF!,18,0)="","",HLOOKUP(AL$1,#REF!,18,0))</f>
        <v>#REF!</v>
      </c>
      <c r="AM18" t="e">
        <f>IF(HLOOKUP(AM$1,#REF!,18,0)="","",HLOOKUP(AM$1,#REF!,18,0))</f>
        <v>#REF!</v>
      </c>
      <c r="AN18" t="e">
        <f>IF(HLOOKUP(AN$1,#REF!,18,0)="","",HLOOKUP(AN$1,#REF!,18,0))</f>
        <v>#REF!</v>
      </c>
      <c r="AO18" t="e">
        <f>IF(HLOOKUP(AO$1,#REF!,18,0)="","",HLOOKUP(AO$1,#REF!,18,0))</f>
        <v>#REF!</v>
      </c>
    </row>
    <row r="19" spans="1:41" x14ac:dyDescent="0.3">
      <c r="A19" t="e">
        <f>IF(HLOOKUP(A$1,#REF!,19,0)="","",HLOOKUP(A$1,#REF!,19,0))</f>
        <v>#REF!</v>
      </c>
      <c r="B19" s="1" t="e">
        <f>IF(HLOOKUP(B$1,#REF!,19,0)="","",HLOOKUP(B$1,#REF!,19,0))</f>
        <v>#REF!</v>
      </c>
      <c r="C19" s="1" t="e">
        <f>IF(HLOOKUP(C$1,#REF!,19,0)="","",HLOOKUP(C$1,#REF!,19,0))</f>
        <v>#REF!</v>
      </c>
      <c r="D19" t="e">
        <f>IF(HLOOKUP(D$1,#REF!,19,0)="","",HLOOKUP(D$1,#REF!,19,0))</f>
        <v>#REF!</v>
      </c>
      <c r="E19" t="e">
        <f>IF(HLOOKUP(E$1,#REF!,19,0)="","",HLOOKUP(E$1,#REF!,19,0))</f>
        <v>#REF!</v>
      </c>
      <c r="F19" t="e">
        <f>IF(HLOOKUP(F$1,#REF!,19,0)="","",HLOOKUP(F$1,#REF!,19,0))</f>
        <v>#REF!</v>
      </c>
      <c r="G19" t="e">
        <f>IF(HLOOKUP(G$1,#REF!,19,0)="","",HLOOKUP(G$1,#REF!,19,0))</f>
        <v>#REF!</v>
      </c>
      <c r="H19" t="e">
        <f>IF(HLOOKUP(H$1,#REF!,19,0)="","",HLOOKUP(H$1,#REF!,19,0))</f>
        <v>#REF!</v>
      </c>
      <c r="I19" t="e">
        <f>IF(HLOOKUP(I$1,#REF!,19,0)="","",HLOOKUP(I$1,#REF!,19,0))</f>
        <v>#REF!</v>
      </c>
      <c r="J19" t="e">
        <f>IF(HLOOKUP(J$1,#REF!,19,0)="","",HLOOKUP(J$1,#REF!,19,0))</f>
        <v>#REF!</v>
      </c>
      <c r="K19" t="e">
        <f>IF(HLOOKUP(K$1,#REF!,19,0)="","",HLOOKUP(K$1,#REF!,19,0))</f>
        <v>#REF!</v>
      </c>
      <c r="L19" t="e">
        <f>IF(HLOOKUP(L$1,#REF!,19,0)="","",HLOOKUP(L$1,#REF!,19,0))</f>
        <v>#REF!</v>
      </c>
      <c r="M19" t="e">
        <f>IF(HLOOKUP(M$1,#REF!,19,0)="","",HLOOKUP(M$1,#REF!,19,0))</f>
        <v>#REF!</v>
      </c>
      <c r="N19" t="e">
        <f>IF(HLOOKUP(N$1,#REF!,19,0)="","",HLOOKUP(N$1,#REF!,19,0))</f>
        <v>#REF!</v>
      </c>
      <c r="O19" t="e">
        <f>IF(HLOOKUP(O$1,#REF!,19,0)="","",HLOOKUP(O$1,#REF!,19,0))</f>
        <v>#REF!</v>
      </c>
      <c r="P19" t="e">
        <f>IF(HLOOKUP(P$1,#REF!,19,0)="","",HLOOKUP(P$1,#REF!,19,0))</f>
        <v>#REF!</v>
      </c>
      <c r="Q19" t="e">
        <f>IF(HLOOKUP(Q$1,#REF!,19,0)="","",HLOOKUP(Q$1,#REF!,19,0))</f>
        <v>#REF!</v>
      </c>
      <c r="R19" t="e">
        <f>IF(HLOOKUP(R$1,#REF!,19,0)="","",HLOOKUP(R$1,#REF!,19,0))</f>
        <v>#REF!</v>
      </c>
      <c r="S19" t="e">
        <f>IF(HLOOKUP(S$1,#REF!,19,0)="","",HLOOKUP(S$1,#REF!,19,0))</f>
        <v>#REF!</v>
      </c>
      <c r="T19" t="e">
        <f>IF(HLOOKUP(T$1,#REF!,19,0)="","",HLOOKUP(T$1,#REF!,19,0))</f>
        <v>#REF!</v>
      </c>
      <c r="U19" t="e">
        <f>IF(HLOOKUP(U$1,#REF!,19,0)="","",HLOOKUP(U$1,#REF!,19,0))</f>
        <v>#REF!</v>
      </c>
      <c r="V19" t="e">
        <f>IF(HLOOKUP(V$1,#REF!,19,0)="","",HLOOKUP(V$1,#REF!,19,0))</f>
        <v>#REF!</v>
      </c>
      <c r="W19" t="e">
        <f>IF(HLOOKUP(W$1,#REF!,19,0)="","",HLOOKUP(W$1,#REF!,19,0))</f>
        <v>#REF!</v>
      </c>
      <c r="X19" t="e">
        <f>IF(HLOOKUP(X$1,#REF!,19,0)="","",HLOOKUP(X$1,#REF!,19,0))</f>
        <v>#REF!</v>
      </c>
      <c r="Y19" t="e">
        <f>IF(HLOOKUP(Y$1,#REF!,19,0)="","",HLOOKUP(Y$1,#REF!,19,0))</f>
        <v>#REF!</v>
      </c>
      <c r="Z19" t="e">
        <f>IF(HLOOKUP(Z$1,#REF!,19,0)="","",HLOOKUP(Z$1,#REF!,19,0))</f>
        <v>#REF!</v>
      </c>
      <c r="AA19" t="e">
        <f>IF(HLOOKUP(AA$1,#REF!,19,0)="","",HLOOKUP(AA$1,#REF!,19,0))</f>
        <v>#REF!</v>
      </c>
      <c r="AB19" t="e">
        <f>IF(HLOOKUP(AB$1,#REF!,19,0)="","",HLOOKUP(AB$1,#REF!,19,0))</f>
        <v>#REF!</v>
      </c>
      <c r="AC19" t="e">
        <f>IF(HLOOKUP(AC$1,#REF!,19,0)="","",HLOOKUP(AC$1,#REF!,19,0))</f>
        <v>#REF!</v>
      </c>
      <c r="AD19" t="e">
        <f>IF(HLOOKUP(AD$1,#REF!,19,0)="","",HLOOKUP(AD$1,#REF!,19,0))</f>
        <v>#REF!</v>
      </c>
      <c r="AE19" s="1" t="e">
        <f>IF(HLOOKUP(AE$1,#REF!,19,0)="","",HLOOKUP(AE$1,#REF!,19,0))</f>
        <v>#REF!</v>
      </c>
      <c r="AF19" t="e">
        <f>IF(HLOOKUP(AF$1,#REF!,19,0)="","",HLOOKUP(AF$1,#REF!,19,0))</f>
        <v>#REF!</v>
      </c>
      <c r="AG19" t="e">
        <f>IF(HLOOKUP(AG$1,#REF!,19,0)="","",HLOOKUP(AG$1,#REF!,19,0))</f>
        <v>#REF!</v>
      </c>
      <c r="AH19" t="e">
        <f>IF(HLOOKUP(AH$1,#REF!,19,0)="","",HLOOKUP(AH$1,#REF!,19,0))</f>
        <v>#REF!</v>
      </c>
      <c r="AI19" s="1" t="e">
        <f>IF(HLOOKUP(AI$1,#REF!,19,0)="","",HLOOKUP(AI$1,#REF!,19,0))</f>
        <v>#REF!</v>
      </c>
      <c r="AJ19" t="e">
        <f>IF(HLOOKUP(AJ$1,#REF!,19,0)="","",HLOOKUP(AJ$1,#REF!,19,0))</f>
        <v>#REF!</v>
      </c>
      <c r="AK19" t="e">
        <f>IF(HLOOKUP(AK$1,#REF!,19,0)="","",HLOOKUP(AK$1,#REF!,19,0))</f>
        <v>#REF!</v>
      </c>
      <c r="AL19" t="e">
        <f>IF(HLOOKUP(AL$1,#REF!,19,0)="","",HLOOKUP(AL$1,#REF!,19,0))</f>
        <v>#REF!</v>
      </c>
      <c r="AM19" t="e">
        <f>IF(HLOOKUP(AM$1,#REF!,19,0)="","",HLOOKUP(AM$1,#REF!,19,0))</f>
        <v>#REF!</v>
      </c>
      <c r="AN19" t="e">
        <f>IF(HLOOKUP(AN$1,#REF!,19,0)="","",HLOOKUP(AN$1,#REF!,19,0))</f>
        <v>#REF!</v>
      </c>
      <c r="AO19" t="e">
        <f>IF(HLOOKUP(AO$1,#REF!,19,0)="","",HLOOKUP(AO$1,#REF!,19,0))</f>
        <v>#REF!</v>
      </c>
    </row>
    <row r="20" spans="1:41" x14ac:dyDescent="0.3">
      <c r="A20" t="e">
        <f>IF(HLOOKUP(A$1,#REF!,20,0)="","",HLOOKUP(A$1,#REF!,20,0))</f>
        <v>#REF!</v>
      </c>
      <c r="B20" s="1" t="e">
        <f>IF(HLOOKUP(B$1,#REF!,20,0)="","",HLOOKUP(B$1,#REF!,20,0))</f>
        <v>#REF!</v>
      </c>
      <c r="C20" s="1" t="e">
        <f>IF(HLOOKUP(C$1,#REF!,20,0)="","",HLOOKUP(C$1,#REF!,20,0))</f>
        <v>#REF!</v>
      </c>
      <c r="D20" t="e">
        <f>IF(HLOOKUP(D$1,#REF!,20,0)="","",HLOOKUP(D$1,#REF!,20,0))</f>
        <v>#REF!</v>
      </c>
      <c r="E20" t="e">
        <f>IF(HLOOKUP(E$1,#REF!,20,0)="","",HLOOKUP(E$1,#REF!,20,0))</f>
        <v>#REF!</v>
      </c>
      <c r="F20" t="e">
        <f>IF(HLOOKUP(F$1,#REF!,20,0)="","",HLOOKUP(F$1,#REF!,20,0))</f>
        <v>#REF!</v>
      </c>
      <c r="G20" t="e">
        <f>IF(HLOOKUP(G$1,#REF!,20,0)="","",HLOOKUP(G$1,#REF!,20,0))</f>
        <v>#REF!</v>
      </c>
      <c r="H20" t="e">
        <f>IF(HLOOKUP(H$1,#REF!,20,0)="","",HLOOKUP(H$1,#REF!,20,0))</f>
        <v>#REF!</v>
      </c>
      <c r="I20" t="e">
        <f>IF(HLOOKUP(I$1,#REF!,20,0)="","",HLOOKUP(I$1,#REF!,20,0))</f>
        <v>#REF!</v>
      </c>
      <c r="J20" t="e">
        <f>IF(HLOOKUP(J$1,#REF!,20,0)="","",HLOOKUP(J$1,#REF!,20,0))</f>
        <v>#REF!</v>
      </c>
      <c r="K20" t="e">
        <f>IF(HLOOKUP(K$1,#REF!,20,0)="","",HLOOKUP(K$1,#REF!,20,0))</f>
        <v>#REF!</v>
      </c>
      <c r="L20" t="e">
        <f>IF(HLOOKUP(L$1,#REF!,20,0)="","",HLOOKUP(L$1,#REF!,20,0))</f>
        <v>#REF!</v>
      </c>
      <c r="M20" t="e">
        <f>IF(HLOOKUP(M$1,#REF!,20,0)="","",HLOOKUP(M$1,#REF!,20,0))</f>
        <v>#REF!</v>
      </c>
      <c r="N20" t="e">
        <f>IF(HLOOKUP(N$1,#REF!,20,0)="","",HLOOKUP(N$1,#REF!,20,0))</f>
        <v>#REF!</v>
      </c>
      <c r="O20" t="e">
        <f>IF(HLOOKUP(O$1,#REF!,20,0)="","",HLOOKUP(O$1,#REF!,20,0))</f>
        <v>#REF!</v>
      </c>
      <c r="P20" t="e">
        <f>IF(HLOOKUP(P$1,#REF!,20,0)="","",HLOOKUP(P$1,#REF!,20,0))</f>
        <v>#REF!</v>
      </c>
      <c r="Q20" t="e">
        <f>IF(HLOOKUP(Q$1,#REF!,20,0)="","",HLOOKUP(Q$1,#REF!,20,0))</f>
        <v>#REF!</v>
      </c>
      <c r="R20" t="e">
        <f>IF(HLOOKUP(R$1,#REF!,20,0)="","",HLOOKUP(R$1,#REF!,20,0))</f>
        <v>#REF!</v>
      </c>
      <c r="S20" t="e">
        <f>IF(HLOOKUP(S$1,#REF!,20,0)="","",HLOOKUP(S$1,#REF!,20,0))</f>
        <v>#REF!</v>
      </c>
      <c r="T20" t="e">
        <f>IF(HLOOKUP(T$1,#REF!,20,0)="","",HLOOKUP(T$1,#REF!,20,0))</f>
        <v>#REF!</v>
      </c>
      <c r="U20" t="e">
        <f>IF(HLOOKUP(U$1,#REF!,20,0)="","",HLOOKUP(U$1,#REF!,20,0))</f>
        <v>#REF!</v>
      </c>
      <c r="V20" t="e">
        <f>IF(HLOOKUP(V$1,#REF!,20,0)="","",HLOOKUP(V$1,#REF!,20,0))</f>
        <v>#REF!</v>
      </c>
      <c r="W20" t="e">
        <f>IF(HLOOKUP(W$1,#REF!,20,0)="","",HLOOKUP(W$1,#REF!,20,0))</f>
        <v>#REF!</v>
      </c>
      <c r="X20" t="e">
        <f>IF(HLOOKUP(X$1,#REF!,20,0)="","",HLOOKUP(X$1,#REF!,20,0))</f>
        <v>#REF!</v>
      </c>
      <c r="Y20" t="e">
        <f>IF(HLOOKUP(Y$1,#REF!,20,0)="","",HLOOKUP(Y$1,#REF!,20,0))</f>
        <v>#REF!</v>
      </c>
      <c r="Z20" t="e">
        <f>IF(HLOOKUP(Z$1,#REF!,20,0)="","",HLOOKUP(Z$1,#REF!,20,0))</f>
        <v>#REF!</v>
      </c>
      <c r="AA20" t="e">
        <f>IF(HLOOKUP(AA$1,#REF!,20,0)="","",HLOOKUP(AA$1,#REF!,20,0))</f>
        <v>#REF!</v>
      </c>
      <c r="AB20" t="e">
        <f>IF(HLOOKUP(AB$1,#REF!,20,0)="","",HLOOKUP(AB$1,#REF!,20,0))</f>
        <v>#REF!</v>
      </c>
      <c r="AC20" t="e">
        <f>IF(HLOOKUP(AC$1,#REF!,20,0)="","",HLOOKUP(AC$1,#REF!,20,0))</f>
        <v>#REF!</v>
      </c>
      <c r="AD20" t="e">
        <f>IF(HLOOKUP(AD$1,#REF!,20,0)="","",HLOOKUP(AD$1,#REF!,20,0))</f>
        <v>#REF!</v>
      </c>
      <c r="AE20" s="1" t="e">
        <f>IF(HLOOKUP(AE$1,#REF!,20,0)="","",HLOOKUP(AE$1,#REF!,20,0))</f>
        <v>#REF!</v>
      </c>
      <c r="AF20" t="e">
        <f>IF(HLOOKUP(AF$1,#REF!,20,0)="","",HLOOKUP(AF$1,#REF!,20,0))</f>
        <v>#REF!</v>
      </c>
      <c r="AG20" t="e">
        <f>IF(HLOOKUP(AG$1,#REF!,20,0)="","",HLOOKUP(AG$1,#REF!,20,0))</f>
        <v>#REF!</v>
      </c>
      <c r="AH20" t="e">
        <f>IF(HLOOKUP(AH$1,#REF!,20,0)="","",HLOOKUP(AH$1,#REF!,20,0))</f>
        <v>#REF!</v>
      </c>
      <c r="AI20" s="1" t="e">
        <f>IF(HLOOKUP(AI$1,#REF!,20,0)="","",HLOOKUP(AI$1,#REF!,20,0))</f>
        <v>#REF!</v>
      </c>
      <c r="AJ20" t="e">
        <f>IF(HLOOKUP(AJ$1,#REF!,20,0)="","",HLOOKUP(AJ$1,#REF!,20,0))</f>
        <v>#REF!</v>
      </c>
      <c r="AK20" t="e">
        <f>IF(HLOOKUP(AK$1,#REF!,20,0)="","",HLOOKUP(AK$1,#REF!,20,0))</f>
        <v>#REF!</v>
      </c>
      <c r="AL20" t="e">
        <f>IF(HLOOKUP(AL$1,#REF!,20,0)="","",HLOOKUP(AL$1,#REF!,20,0))</f>
        <v>#REF!</v>
      </c>
      <c r="AM20" t="e">
        <f>IF(HLOOKUP(AM$1,#REF!,20,0)="","",HLOOKUP(AM$1,#REF!,20,0))</f>
        <v>#REF!</v>
      </c>
      <c r="AN20" t="e">
        <f>IF(HLOOKUP(AN$1,#REF!,20,0)="","",HLOOKUP(AN$1,#REF!,20,0))</f>
        <v>#REF!</v>
      </c>
      <c r="AO20" t="e">
        <f>IF(HLOOKUP(AO$1,#REF!,20,0)="","",HLOOKUP(AO$1,#REF!,20,0))</f>
        <v>#REF!</v>
      </c>
    </row>
    <row r="21" spans="1:41" x14ac:dyDescent="0.3">
      <c r="A21" t="e">
        <f>IF(HLOOKUP(A$1,#REF!,21,0)="","",HLOOKUP(A$1,#REF!,21,0))</f>
        <v>#REF!</v>
      </c>
      <c r="B21" s="1" t="e">
        <f>IF(HLOOKUP(B$1,#REF!,21,0)="","",HLOOKUP(B$1,#REF!,21,0))</f>
        <v>#REF!</v>
      </c>
      <c r="C21" s="1" t="e">
        <f>IF(HLOOKUP(C$1,#REF!,21,0)="","",HLOOKUP(C$1,#REF!,21,0))</f>
        <v>#REF!</v>
      </c>
      <c r="D21" t="e">
        <f>IF(HLOOKUP(D$1,#REF!,21,0)="","",HLOOKUP(D$1,#REF!,21,0))</f>
        <v>#REF!</v>
      </c>
      <c r="E21" t="e">
        <f>IF(HLOOKUP(E$1,#REF!,21,0)="","",HLOOKUP(E$1,#REF!,21,0))</f>
        <v>#REF!</v>
      </c>
      <c r="F21" t="e">
        <f>IF(HLOOKUP(F$1,#REF!,21,0)="","",HLOOKUP(F$1,#REF!,21,0))</f>
        <v>#REF!</v>
      </c>
      <c r="G21" t="e">
        <f>IF(HLOOKUP(G$1,#REF!,21,0)="","",HLOOKUP(G$1,#REF!,21,0))</f>
        <v>#REF!</v>
      </c>
      <c r="H21" t="e">
        <f>IF(HLOOKUP(H$1,#REF!,21,0)="","",HLOOKUP(H$1,#REF!,21,0))</f>
        <v>#REF!</v>
      </c>
      <c r="I21" t="e">
        <f>IF(HLOOKUP(I$1,#REF!,21,0)="","",HLOOKUP(I$1,#REF!,21,0))</f>
        <v>#REF!</v>
      </c>
      <c r="J21" t="e">
        <f>IF(HLOOKUP(J$1,#REF!,21,0)="","",HLOOKUP(J$1,#REF!,21,0))</f>
        <v>#REF!</v>
      </c>
      <c r="K21" t="e">
        <f>IF(HLOOKUP(K$1,#REF!,21,0)="","",HLOOKUP(K$1,#REF!,21,0))</f>
        <v>#REF!</v>
      </c>
      <c r="L21" t="e">
        <f>IF(HLOOKUP(L$1,#REF!,21,0)="","",HLOOKUP(L$1,#REF!,21,0))</f>
        <v>#REF!</v>
      </c>
      <c r="M21" t="e">
        <f>IF(HLOOKUP(M$1,#REF!,21,0)="","",HLOOKUP(M$1,#REF!,21,0))</f>
        <v>#REF!</v>
      </c>
      <c r="N21" t="e">
        <f>IF(HLOOKUP(N$1,#REF!,21,0)="","",HLOOKUP(N$1,#REF!,21,0))</f>
        <v>#REF!</v>
      </c>
      <c r="O21" t="e">
        <f>IF(HLOOKUP(O$1,#REF!,21,0)="","",HLOOKUP(O$1,#REF!,21,0))</f>
        <v>#REF!</v>
      </c>
      <c r="P21" t="e">
        <f>IF(HLOOKUP(P$1,#REF!,21,0)="","",HLOOKUP(P$1,#REF!,21,0))</f>
        <v>#REF!</v>
      </c>
      <c r="Q21" t="e">
        <f>IF(HLOOKUP(Q$1,#REF!,21,0)="","",HLOOKUP(Q$1,#REF!,21,0))</f>
        <v>#REF!</v>
      </c>
      <c r="R21" t="e">
        <f>IF(HLOOKUP(R$1,#REF!,21,0)="","",HLOOKUP(R$1,#REF!,21,0))</f>
        <v>#REF!</v>
      </c>
      <c r="S21" t="e">
        <f>IF(HLOOKUP(S$1,#REF!,21,0)="","",HLOOKUP(S$1,#REF!,21,0))</f>
        <v>#REF!</v>
      </c>
      <c r="T21" t="e">
        <f>IF(HLOOKUP(T$1,#REF!,21,0)="","",HLOOKUP(T$1,#REF!,21,0))</f>
        <v>#REF!</v>
      </c>
      <c r="U21" t="e">
        <f>IF(HLOOKUP(U$1,#REF!,21,0)="","",HLOOKUP(U$1,#REF!,21,0))</f>
        <v>#REF!</v>
      </c>
      <c r="V21" t="e">
        <f>IF(HLOOKUP(V$1,#REF!,21,0)="","",HLOOKUP(V$1,#REF!,21,0))</f>
        <v>#REF!</v>
      </c>
      <c r="W21" t="e">
        <f>IF(HLOOKUP(W$1,#REF!,21,0)="","",HLOOKUP(W$1,#REF!,21,0))</f>
        <v>#REF!</v>
      </c>
      <c r="X21" t="e">
        <f>IF(HLOOKUP(X$1,#REF!,21,0)="","",HLOOKUP(X$1,#REF!,21,0))</f>
        <v>#REF!</v>
      </c>
      <c r="Y21" t="e">
        <f>IF(HLOOKUP(Y$1,#REF!,21,0)="","",HLOOKUP(Y$1,#REF!,21,0))</f>
        <v>#REF!</v>
      </c>
      <c r="Z21" t="e">
        <f>IF(HLOOKUP(Z$1,#REF!,21,0)="","",HLOOKUP(Z$1,#REF!,21,0))</f>
        <v>#REF!</v>
      </c>
      <c r="AA21" t="e">
        <f>IF(HLOOKUP(AA$1,#REF!,21,0)="","",HLOOKUP(AA$1,#REF!,21,0))</f>
        <v>#REF!</v>
      </c>
      <c r="AB21" t="e">
        <f>IF(HLOOKUP(AB$1,#REF!,21,0)="","",HLOOKUP(AB$1,#REF!,21,0))</f>
        <v>#REF!</v>
      </c>
      <c r="AC21" t="e">
        <f>IF(HLOOKUP(AC$1,#REF!,21,0)="","",HLOOKUP(AC$1,#REF!,21,0))</f>
        <v>#REF!</v>
      </c>
      <c r="AD21" t="e">
        <f>IF(HLOOKUP(AD$1,#REF!,21,0)="","",HLOOKUP(AD$1,#REF!,21,0))</f>
        <v>#REF!</v>
      </c>
      <c r="AE21" s="1" t="e">
        <f>IF(HLOOKUP(AE$1,#REF!,21,0)="","",HLOOKUP(AE$1,#REF!,21,0))</f>
        <v>#REF!</v>
      </c>
      <c r="AF21" t="e">
        <f>IF(HLOOKUP(AF$1,#REF!,21,0)="","",HLOOKUP(AF$1,#REF!,21,0))</f>
        <v>#REF!</v>
      </c>
      <c r="AG21" t="e">
        <f>IF(HLOOKUP(AG$1,#REF!,21,0)="","",HLOOKUP(AG$1,#REF!,21,0))</f>
        <v>#REF!</v>
      </c>
      <c r="AH21" t="e">
        <f>IF(HLOOKUP(AH$1,#REF!,21,0)="","",HLOOKUP(AH$1,#REF!,21,0))</f>
        <v>#REF!</v>
      </c>
      <c r="AI21" s="1" t="e">
        <f>IF(HLOOKUP(AI$1,#REF!,21,0)="","",HLOOKUP(AI$1,#REF!,21,0))</f>
        <v>#REF!</v>
      </c>
      <c r="AJ21" t="e">
        <f>IF(HLOOKUP(AJ$1,#REF!,21,0)="","",HLOOKUP(AJ$1,#REF!,21,0))</f>
        <v>#REF!</v>
      </c>
      <c r="AK21" t="e">
        <f>IF(HLOOKUP(AK$1,#REF!,21,0)="","",HLOOKUP(AK$1,#REF!,21,0))</f>
        <v>#REF!</v>
      </c>
      <c r="AL21" t="e">
        <f>IF(HLOOKUP(AL$1,#REF!,21,0)="","",HLOOKUP(AL$1,#REF!,21,0))</f>
        <v>#REF!</v>
      </c>
      <c r="AM21" t="e">
        <f>IF(HLOOKUP(AM$1,#REF!,21,0)="","",HLOOKUP(AM$1,#REF!,21,0))</f>
        <v>#REF!</v>
      </c>
      <c r="AN21" t="e">
        <f>IF(HLOOKUP(AN$1,#REF!,21,0)="","",HLOOKUP(AN$1,#REF!,21,0))</f>
        <v>#REF!</v>
      </c>
      <c r="AO21" t="e">
        <f>IF(HLOOKUP(AO$1,#REF!,21,0)="","",HLOOKUP(AO$1,#REF!,21,0))</f>
        <v>#REF!</v>
      </c>
    </row>
    <row r="22" spans="1:41" x14ac:dyDescent="0.3">
      <c r="B22" s="1"/>
      <c r="C22" s="1"/>
      <c r="AE22" s="1"/>
      <c r="AI22" s="1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4C5A2-1C7F-4610-B210-0BF36E8F235F}">
  <dimension ref="A1:AO22"/>
  <sheetViews>
    <sheetView workbookViewId="0">
      <selection activeCell="F30" sqref="F30"/>
    </sheetView>
  </sheetViews>
  <sheetFormatPr defaultRowHeight="16.5" x14ac:dyDescent="0.3"/>
  <sheetData>
    <row r="1" spans="1:4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</row>
    <row r="2" spans="1:41" x14ac:dyDescent="0.3">
      <c r="A2" t="str">
        <f>IF(HLOOKUP(A$1,[1]화!$A$1:$AO$21,2,0)="","",HLOOKUP(A$1,[1]화!$A$1:$AO$21,2,0))</f>
        <v>2023.08.08</v>
      </c>
      <c r="B2" s="1">
        <f>IF(HLOOKUP(B$1,[1]화!$A$1:$AO$21,2,0)="","",HLOOKUP(B$1,[1]화!$A$1:$AO$21,2,0))</f>
        <v>8.3333333333333329E-2</v>
      </c>
      <c r="C2" s="1">
        <f>IF(HLOOKUP(C$1,[1]화!$A$1:$AO$21,2,0)="","",HLOOKUP(C$1,[1]화!$A$1:$AO$21,2,0))</f>
        <v>0.11805555555555557</v>
      </c>
      <c r="D2">
        <f>IF(HLOOKUP(D$1,[1]화!$A$1:$AO$21,2,0)="","",HLOOKUP(D$1,[1]화!$A$1:$AO$21,2,0))</f>
        <v>50</v>
      </c>
      <c r="E2">
        <f>IF(HLOOKUP(E$1,[1]화!$A$1:$AO$21,2,0)="","",HLOOKUP(E$1,[1]화!$A$1:$AO$21,2,0))</f>
        <v>54</v>
      </c>
      <c r="F2" t="str">
        <f>IF(HLOOKUP(F$1,[1]화!$A$1:$AO$21,2,0)="","",HLOOKUP(F$1,[1]화!$A$1:$AO$21,2,0))</f>
        <v>C20-A001</v>
      </c>
      <c r="G2" t="str">
        <f>IF(HLOOKUP(G$1,[1]화!$A$1:$AO$21,2,0)="","",HLOOKUP(G$1,[1]화!$A$1:$AO$21,2,0))</f>
        <v>오늘부터 운동뚱</v>
      </c>
      <c r="H2" t="str">
        <f>IF(HLOOKUP(H$1,[1]화!$A$1:$AO$21,2,0)="","",HLOOKUP(H$1,[1]화!$A$1:$AO$21,2,0))</f>
        <v>9회</v>
      </c>
      <c r="I2">
        <f>IF(HLOOKUP(I$1,[1]화!$A$1:$AO$21,2,0)="","",HLOOKUP(I$1,[1]화!$A$1:$AO$21,2,0))</f>
        <v>9</v>
      </c>
      <c r="J2" t="str">
        <f>IF(HLOOKUP(J$1,[1]화!$A$1:$AO$21,2,0)="","",HLOOKUP(J$1,[1]화!$A$1:$AO$21,2,0))</f>
        <v>순환</v>
      </c>
      <c r="K2" t="str">
        <f>IF(HLOOKUP(K$1,[1]화!$A$1:$AO$21,2,0)="","",HLOOKUP(K$1,[1]화!$A$1:$AO$21,2,0))</f>
        <v>재방</v>
      </c>
      <c r="L2" t="str">
        <f>IF(HLOOKUP(L$1,[1]화!$A$1:$AO$21,2,0)="","",HLOOKUP(L$1,[1]화!$A$1:$AO$21,2,0))</f>
        <v>HD</v>
      </c>
      <c r="M2" t="str">
        <f>IF(HLOOKUP(M$1,[1]화!$A$1:$AO$21,2,0)="","",HLOOKUP(M$1,[1]화!$A$1:$AO$21,2,0))</f>
        <v>N</v>
      </c>
      <c r="N2" t="str">
        <f>IF(HLOOKUP(N$1,[1]화!$A$1:$AO$21,2,0)="","",HLOOKUP(N$1,[1]화!$A$1:$AO$21,2,0))</f>
        <v>N</v>
      </c>
      <c r="O2" t="str">
        <f>IF(HLOOKUP(O$1,[1]화!$A$1:$AO$21,2,0)="","",HLOOKUP(O$1,[1]화!$A$1:$AO$21,2,0))</f>
        <v>N</v>
      </c>
      <c r="P2" t="str">
        <f>IF(HLOOKUP(P$1,[1]화!$A$1:$AO$21,2,0)="","",HLOOKUP(P$1,[1]화!$A$1:$AO$21,2,0))</f>
        <v>15 세</v>
      </c>
      <c r="Q2">
        <f>IF(HLOOKUP(Q$1,[1]화!$A$1:$AO$21,2,0)="","",HLOOKUP(Q$1,[1]화!$A$1:$AO$21,2,0))</f>
        <v>50</v>
      </c>
      <c r="R2" t="str">
        <f>IF(HLOOKUP(R$1,[1]화!$A$1:$AO$21,2,0)="","",HLOOKUP(R$1,[1]화!$A$1:$AO$21,2,0))</f>
        <v/>
      </c>
      <c r="S2" t="str">
        <f>IF(HLOOKUP(S$1,[1]화!$A$1:$AO$21,2,0)="","",HLOOKUP(S$1,[1]화!$A$1:$AO$21,2,0))</f>
        <v>Y</v>
      </c>
      <c r="T2" t="str">
        <f>IF(HLOOKUP(T$1,[1]화!$A$1:$AO$21,2,0)="","",HLOOKUP(T$1,[1]화!$A$1:$AO$21,2,0))</f>
        <v>Y</v>
      </c>
      <c r="U2" t="str">
        <f>IF(HLOOKUP(U$1,[1]화!$A$1:$AO$21,2,0)="","",HLOOKUP(U$1,[1]화!$A$1:$AO$21,2,0))</f>
        <v>N</v>
      </c>
      <c r="V2" t="str">
        <f>IF(HLOOKUP(V$1,[1]화!$A$1:$AO$21,2,0)="","",HLOOKUP(V$1,[1]화!$A$1:$AO$21,2,0))</f>
        <v>N</v>
      </c>
      <c r="W2" t="str">
        <f>IF(HLOOKUP(W$1,[1]화!$A$1:$AO$21,2,0)="","",HLOOKUP(W$1,[1]화!$A$1:$AO$21,2,0))</f>
        <v>N</v>
      </c>
      <c r="X2" t="str">
        <f>IF(HLOOKUP(X$1,[1]화!$A$1:$AO$21,2,0)="","",HLOOKUP(X$1,[1]화!$A$1:$AO$21,2,0))</f>
        <v>SA</v>
      </c>
      <c r="Y2" t="str">
        <f>IF(HLOOKUP(Y$1,[1]화!$A$1:$AO$21,2,0)="","",HLOOKUP(Y$1,[1]화!$A$1:$AO$21,2,0))</f>
        <v>정규</v>
      </c>
      <c r="Z2" t="str">
        <f>IF(HLOOKUP(Z$1,[1]화!$A$1:$AO$21,2,0)="","",HLOOKUP(Z$1,[1]화!$A$1:$AO$21,2,0))</f>
        <v>자료</v>
      </c>
      <c r="AA2" t="str">
        <f>IF(HLOOKUP(AA$1,[1]화!$A$1:$AO$21,2,0)="","",HLOOKUP(AA$1,[1]화!$A$1:$AO$21,2,0))</f>
        <v>필라테스</v>
      </c>
      <c r="AB2" t="str">
        <f>IF(HLOOKUP(AB$1,[1]화!$A$1:$AO$21,2,0)="","",HLOOKUP(AB$1,[1]화!$A$1:$AO$21,2,0))</f>
        <v>그룹1</v>
      </c>
      <c r="AC2" t="str">
        <f>IF(HLOOKUP(AC$1,[1]화!$A$1:$AO$21,2,0)="","",HLOOKUP(AC$1,[1]화!$A$1:$AO$21,2,0))</f>
        <v>STEREO</v>
      </c>
      <c r="AD2" t="str">
        <f>IF(HLOOKUP(AD$1,[1]화!$A$1:$AO$21,2,0)="","",HLOOKUP(AD$1,[1]화!$A$1:$AO$21,2,0))</f>
        <v/>
      </c>
      <c r="AE2" s="1" t="str">
        <f>IF(HLOOKUP(AE$1,[1]화!$A$1:$AO$21,2,0)="","",HLOOKUP(AE$1,[1]화!$A$1:$AO$21,2,0))</f>
        <v/>
      </c>
      <c r="AF2">
        <f>IF(HLOOKUP(AF$1,[1]화!$A$1:$AO$21,2,0)="","",HLOOKUP(AF$1,[1]화!$A$1:$AO$21,2,0))</f>
        <v>8.3333333333333329E-2</v>
      </c>
      <c r="AG2" t="str">
        <f>IF(HLOOKUP(AG$1,[1]화!$A$1:$AO$21,2,0)="","",HLOOKUP(AG$1,[1]화!$A$1:$AO$21,2,0))</f>
        <v>None</v>
      </c>
      <c r="AH2" t="str">
        <f>IF(HLOOKUP(AH$1,[1]화!$A$1:$AO$21,2,0)="","",HLOOKUP(AH$1,[1]화!$A$1:$AO$21,2,0))</f>
        <v>Y</v>
      </c>
      <c r="AI2" s="1" t="str">
        <f>IF(HLOOKUP(AI$1,[1]화!$A$1:$AO$21,2,0)="","",HLOOKUP(AI$1,[1]화!$A$1:$AO$21,2,0))</f>
        <v/>
      </c>
      <c r="AJ2">
        <f>IF(HLOOKUP(AJ$1,[1]화!$A$1:$AO$21,2,0)="","",HLOOKUP(AJ$1,[1]화!$A$1:$AO$21,2,0))</f>
        <v>8.3333333333333329E-2</v>
      </c>
      <c r="AK2">
        <f>IF(HLOOKUP(AK$1,[1]화!$A$1:$AO$21,2,0)="","",HLOOKUP(AK$1,[1]화!$A$1:$AO$21,2,0))</f>
        <v>1</v>
      </c>
      <c r="AL2" t="str">
        <f>IF(HLOOKUP(AL$1,[1]화!$A$1:$AO$21,2,0)="","",HLOOKUP(AL$1,[1]화!$A$1:$AO$21,2,0))</f>
        <v>N/A</v>
      </c>
      <c r="AM2" t="str">
        <f>IF(HLOOKUP(AM$1,[1]화!$A$1:$AO$21,2,0)="","",HLOOKUP(AM$1,[1]화!$A$1:$AO$21,2,0))</f>
        <v>Y</v>
      </c>
      <c r="AN2">
        <f>IF(HLOOKUP(AN$1,[1]화!$A$1:$AO$21,2,0)="","",HLOOKUP(AN$1,[1]화!$A$1:$AO$21,2,0))</f>
        <v>3</v>
      </c>
      <c r="AO2" t="str">
        <f>IF(HLOOKUP(AO$1,[1]화!$A$1:$AO$21,2,0)="","",HLOOKUP(AO$1,[1]화!$A$1:$AO$21,2,0))</f>
        <v>00:44:43:24</v>
      </c>
    </row>
    <row r="3" spans="1:41" x14ac:dyDescent="0.3">
      <c r="A3" t="str">
        <f>IF(HLOOKUP(A$1,[1]화!$A$1:$AO$21,3,0)="","",HLOOKUP(A$1,[1]화!$A$1:$AO$21,3,0))</f>
        <v>2023.08.08</v>
      </c>
      <c r="B3" s="1">
        <f>IF(HLOOKUP(B$1,[1]화!$A$1:$AO$21,3,0)="","",HLOOKUP(B$1,[1]화!$A$1:$AO$21,3,0))</f>
        <v>0.11805555555555557</v>
      </c>
      <c r="C3" s="1">
        <f>IF(HLOOKUP(C$1,[1]화!$A$1:$AO$21,3,0)="","",HLOOKUP(C$1,[1]화!$A$1:$AO$21,3,0))</f>
        <v>0.15972222222222224</v>
      </c>
      <c r="D3">
        <f>IF(HLOOKUP(D$1,[1]화!$A$1:$AO$21,3,0)="","",HLOOKUP(D$1,[1]화!$A$1:$AO$21,3,0))</f>
        <v>60</v>
      </c>
      <c r="E3">
        <f>IF(HLOOKUP(E$1,[1]화!$A$1:$AO$21,3,0)="","",HLOOKUP(E$1,[1]화!$A$1:$AO$21,3,0))</f>
        <v>56</v>
      </c>
      <c r="F3" t="str">
        <f>IF(HLOOKUP(F$1,[1]화!$A$1:$AO$21,3,0)="","",HLOOKUP(F$1,[1]화!$A$1:$AO$21,3,0))</f>
        <v>C21-A006</v>
      </c>
      <c r="G3" t="str">
        <f>IF(HLOOKUP(G$1,[1]화!$A$1:$AO$21,3,0)="","",HLOOKUP(G$1,[1]화!$A$1:$AO$21,3,0))</f>
        <v>스파이시 걸스</v>
      </c>
      <c r="H3" t="str">
        <f>IF(HLOOKUP(H$1,[1]화!$A$1:$AO$21,3,0)="","",HLOOKUP(H$1,[1]화!$A$1:$AO$21,3,0))</f>
        <v>5회(자막)</v>
      </c>
      <c r="I3">
        <f>IF(HLOOKUP(I$1,[1]화!$A$1:$AO$21,3,0)="","",HLOOKUP(I$1,[1]화!$A$1:$AO$21,3,0))</f>
        <v>5</v>
      </c>
      <c r="J3" t="str">
        <f>IF(HLOOKUP(J$1,[1]화!$A$1:$AO$21,3,0)="","",HLOOKUP(J$1,[1]화!$A$1:$AO$21,3,0))</f>
        <v>순환</v>
      </c>
      <c r="K3" t="str">
        <f>IF(HLOOKUP(K$1,[1]화!$A$1:$AO$21,3,0)="","",HLOOKUP(K$1,[1]화!$A$1:$AO$21,3,0))</f>
        <v>재방</v>
      </c>
      <c r="L3" t="str">
        <f>IF(HLOOKUP(L$1,[1]화!$A$1:$AO$21,3,0)="","",HLOOKUP(L$1,[1]화!$A$1:$AO$21,3,0))</f>
        <v>HD</v>
      </c>
      <c r="M3" t="str">
        <f>IF(HLOOKUP(M$1,[1]화!$A$1:$AO$21,3,0)="","",HLOOKUP(M$1,[1]화!$A$1:$AO$21,3,0))</f>
        <v>Y</v>
      </c>
      <c r="N3" t="str">
        <f>IF(HLOOKUP(N$1,[1]화!$A$1:$AO$21,3,0)="","",HLOOKUP(N$1,[1]화!$A$1:$AO$21,3,0))</f>
        <v>N</v>
      </c>
      <c r="O3" t="str">
        <f>IF(HLOOKUP(O$1,[1]화!$A$1:$AO$21,3,0)="","",HLOOKUP(O$1,[1]화!$A$1:$AO$21,3,0))</f>
        <v>N</v>
      </c>
      <c r="P3" t="str">
        <f>IF(HLOOKUP(P$1,[1]화!$A$1:$AO$21,3,0)="","",HLOOKUP(P$1,[1]화!$A$1:$AO$21,3,0))</f>
        <v>15 세</v>
      </c>
      <c r="Q3">
        <f>IF(HLOOKUP(Q$1,[1]화!$A$1:$AO$21,3,0)="","",HLOOKUP(Q$1,[1]화!$A$1:$AO$21,3,0))</f>
        <v>60</v>
      </c>
      <c r="R3" t="str">
        <f>IF(HLOOKUP(R$1,[1]화!$A$1:$AO$21,3,0)="","",HLOOKUP(R$1,[1]화!$A$1:$AO$21,3,0))</f>
        <v/>
      </c>
      <c r="S3" t="str">
        <f>IF(HLOOKUP(S$1,[1]화!$A$1:$AO$21,3,0)="","",HLOOKUP(S$1,[1]화!$A$1:$AO$21,3,0))</f>
        <v>Y</v>
      </c>
      <c r="T3" t="str">
        <f>IF(HLOOKUP(T$1,[1]화!$A$1:$AO$21,3,0)="","",HLOOKUP(T$1,[1]화!$A$1:$AO$21,3,0))</f>
        <v>Y</v>
      </c>
      <c r="U3" t="str">
        <f>IF(HLOOKUP(U$1,[1]화!$A$1:$AO$21,3,0)="","",HLOOKUP(U$1,[1]화!$A$1:$AO$21,3,0))</f>
        <v>Y</v>
      </c>
      <c r="V3" t="str">
        <f>IF(HLOOKUP(V$1,[1]화!$A$1:$AO$21,3,0)="","",HLOOKUP(V$1,[1]화!$A$1:$AO$21,3,0))</f>
        <v>N</v>
      </c>
      <c r="W3" t="str">
        <f>IF(HLOOKUP(W$1,[1]화!$A$1:$AO$21,3,0)="","",HLOOKUP(W$1,[1]화!$A$1:$AO$21,3,0))</f>
        <v>N</v>
      </c>
      <c r="X3" t="str">
        <f>IF(HLOOKUP(X$1,[1]화!$A$1:$AO$21,3,0)="","",HLOOKUP(X$1,[1]화!$A$1:$AO$21,3,0))</f>
        <v>SA</v>
      </c>
      <c r="Y3" t="str">
        <f>IF(HLOOKUP(Y$1,[1]화!$A$1:$AO$21,3,0)="","",HLOOKUP(Y$1,[1]화!$A$1:$AO$21,3,0))</f>
        <v>정규</v>
      </c>
      <c r="Z3" t="str">
        <f>IF(HLOOKUP(Z$1,[1]화!$A$1:$AO$21,3,0)="","",HLOOKUP(Z$1,[1]화!$A$1:$AO$21,3,0))</f>
        <v>자료</v>
      </c>
      <c r="AA3" t="str">
        <f>IF(HLOOKUP(AA$1,[1]화!$A$1:$AO$21,3,0)="","",HLOOKUP(AA$1,[1]화!$A$1:$AO$21,3,0))</f>
        <v/>
      </c>
      <c r="AB3" t="str">
        <f>IF(HLOOKUP(AB$1,[1]화!$A$1:$AO$21,3,0)="","",HLOOKUP(AB$1,[1]화!$A$1:$AO$21,3,0))</f>
        <v>그룹1</v>
      </c>
      <c r="AC3" t="str">
        <f>IF(HLOOKUP(AC$1,[1]화!$A$1:$AO$21,3,0)="","",HLOOKUP(AC$1,[1]화!$A$1:$AO$21,3,0))</f>
        <v>STEREO</v>
      </c>
      <c r="AD3" t="str">
        <f>IF(HLOOKUP(AD$1,[1]화!$A$1:$AO$21,3,0)="","",HLOOKUP(AD$1,[1]화!$A$1:$AO$21,3,0))</f>
        <v/>
      </c>
      <c r="AE3" s="1" t="str">
        <f>IF(HLOOKUP(AE$1,[1]화!$A$1:$AO$21,3,0)="","",HLOOKUP(AE$1,[1]화!$A$1:$AO$21,3,0))</f>
        <v/>
      </c>
      <c r="AF3">
        <f>IF(HLOOKUP(AF$1,[1]화!$A$1:$AO$21,3,0)="","",HLOOKUP(AF$1,[1]화!$A$1:$AO$21,3,0))</f>
        <v>0.11805555555555557</v>
      </c>
      <c r="AG3" t="str">
        <f>IF(HLOOKUP(AG$1,[1]화!$A$1:$AO$21,3,0)="","",HLOOKUP(AG$1,[1]화!$A$1:$AO$21,3,0))</f>
        <v>None</v>
      </c>
      <c r="AH3" t="str">
        <f>IF(HLOOKUP(AH$1,[1]화!$A$1:$AO$21,3,0)="","",HLOOKUP(AH$1,[1]화!$A$1:$AO$21,3,0))</f>
        <v>Y</v>
      </c>
      <c r="AI3" s="1" t="str">
        <f>IF(HLOOKUP(AI$1,[1]화!$A$1:$AO$21,3,0)="","",HLOOKUP(AI$1,[1]화!$A$1:$AO$21,3,0))</f>
        <v/>
      </c>
      <c r="AJ3">
        <f>IF(HLOOKUP(AJ$1,[1]화!$A$1:$AO$21,3,0)="","",HLOOKUP(AJ$1,[1]화!$A$1:$AO$21,3,0))</f>
        <v>0.11805555555555557</v>
      </c>
      <c r="AK3">
        <f>IF(HLOOKUP(AK$1,[1]화!$A$1:$AO$21,3,0)="","",HLOOKUP(AK$1,[1]화!$A$1:$AO$21,3,0))</f>
        <v>1</v>
      </c>
      <c r="AL3" t="str">
        <f>IF(HLOOKUP(AL$1,[1]화!$A$1:$AO$21,3,0)="","",HLOOKUP(AL$1,[1]화!$A$1:$AO$21,3,0))</f>
        <v/>
      </c>
      <c r="AM3" t="str">
        <f>IF(HLOOKUP(AM$1,[1]화!$A$1:$AO$21,3,0)="","",HLOOKUP(AM$1,[1]화!$A$1:$AO$21,3,0))</f>
        <v>Y</v>
      </c>
      <c r="AN3">
        <f>IF(HLOOKUP(AN$1,[1]화!$A$1:$AO$21,3,0)="","",HLOOKUP(AN$1,[1]화!$A$1:$AO$21,3,0))</f>
        <v>2</v>
      </c>
      <c r="AO3" t="str">
        <f>IF(HLOOKUP(AO$1,[1]화!$A$1:$AO$21,3,0)="","",HLOOKUP(AO$1,[1]화!$A$1:$AO$21,3,0))</f>
        <v>00:46:28:10</v>
      </c>
    </row>
    <row r="4" spans="1:41" x14ac:dyDescent="0.3">
      <c r="A4" t="str">
        <f>IF(HLOOKUP(A$1,[1]화!$A$1:$AO$21,4,0)="","",HLOOKUP(A$1,[1]화!$A$1:$AO$21,4,0))</f>
        <v>2023.08.08</v>
      </c>
      <c r="B4" s="1">
        <f>IF(HLOOKUP(B$1,[1]화!$A$1:$AO$21,4,0)="","",HLOOKUP(B$1,[1]화!$A$1:$AO$21,4,0))</f>
        <v>0.15972222222222224</v>
      </c>
      <c r="C4" s="1">
        <f>IF(HLOOKUP(C$1,[1]화!$A$1:$AO$21,4,0)="","",HLOOKUP(C$1,[1]화!$A$1:$AO$21,4,0))</f>
        <v>0.20833333333333334</v>
      </c>
      <c r="D4">
        <f>IF(HLOOKUP(D$1,[1]화!$A$1:$AO$21,4,0)="","",HLOOKUP(D$1,[1]화!$A$1:$AO$21,4,0))</f>
        <v>70</v>
      </c>
      <c r="E4">
        <f>IF(HLOOKUP(E$1,[1]화!$A$1:$AO$21,4,0)="","",HLOOKUP(E$1,[1]화!$A$1:$AO$21,4,0))</f>
        <v>67</v>
      </c>
      <c r="F4" t="str">
        <f>IF(HLOOKUP(F$1,[1]화!$A$1:$AO$21,4,0)="","",HLOOKUP(F$1,[1]화!$A$1:$AO$21,4,0))</f>
        <v>C15-A001</v>
      </c>
      <c r="G4" t="str">
        <f>IF(HLOOKUP(G$1,[1]화!$A$1:$AO$21,4,0)="","",HLOOKUP(G$1,[1]화!$A$1:$AO$21,4,0))</f>
        <v>맛있는 녀석들</v>
      </c>
      <c r="H4" t="str">
        <f>IF(HLOOKUP(H$1,[1]화!$A$1:$AO$21,4,0)="","",HLOOKUP(H$1,[1]화!$A$1:$AO$21,4,0))</f>
        <v>20회(일반)(자,수,해)</v>
      </c>
      <c r="I4">
        <f>IF(HLOOKUP(I$1,[1]화!$A$1:$AO$21,4,0)="","",HLOOKUP(I$1,[1]화!$A$1:$AO$21,4,0))</f>
        <v>20</v>
      </c>
      <c r="J4" t="str">
        <f>IF(HLOOKUP(J$1,[1]화!$A$1:$AO$21,4,0)="","",HLOOKUP(J$1,[1]화!$A$1:$AO$21,4,0))</f>
        <v>순환</v>
      </c>
      <c r="K4" t="str">
        <f>IF(HLOOKUP(K$1,[1]화!$A$1:$AO$21,4,0)="","",HLOOKUP(K$1,[1]화!$A$1:$AO$21,4,0))</f>
        <v>재방</v>
      </c>
      <c r="L4" t="str">
        <f>IF(HLOOKUP(L$1,[1]화!$A$1:$AO$21,4,0)="","",HLOOKUP(L$1,[1]화!$A$1:$AO$21,4,0))</f>
        <v>HD</v>
      </c>
      <c r="M4" t="str">
        <f>IF(HLOOKUP(M$1,[1]화!$A$1:$AO$21,4,0)="","",HLOOKUP(M$1,[1]화!$A$1:$AO$21,4,0))</f>
        <v>Y</v>
      </c>
      <c r="N4" t="str">
        <f>IF(HLOOKUP(N$1,[1]화!$A$1:$AO$21,4,0)="","",HLOOKUP(N$1,[1]화!$A$1:$AO$21,4,0))</f>
        <v>Y</v>
      </c>
      <c r="O4" t="str">
        <f>IF(HLOOKUP(O$1,[1]화!$A$1:$AO$21,4,0)="","",HLOOKUP(O$1,[1]화!$A$1:$AO$21,4,0))</f>
        <v>Y</v>
      </c>
      <c r="P4" t="str">
        <f>IF(HLOOKUP(P$1,[1]화!$A$1:$AO$21,4,0)="","",HLOOKUP(P$1,[1]화!$A$1:$AO$21,4,0))</f>
        <v>15 세</v>
      </c>
      <c r="Q4">
        <f>IF(HLOOKUP(Q$1,[1]화!$A$1:$AO$21,4,0)="","",HLOOKUP(Q$1,[1]화!$A$1:$AO$21,4,0))</f>
        <v>70</v>
      </c>
      <c r="R4" t="str">
        <f>IF(HLOOKUP(R$1,[1]화!$A$1:$AO$21,4,0)="","",HLOOKUP(R$1,[1]화!$A$1:$AO$21,4,0))</f>
        <v/>
      </c>
      <c r="S4" t="str">
        <f>IF(HLOOKUP(S$1,[1]화!$A$1:$AO$21,4,0)="","",HLOOKUP(S$1,[1]화!$A$1:$AO$21,4,0))</f>
        <v>N</v>
      </c>
      <c r="T4" t="str">
        <f>IF(HLOOKUP(T$1,[1]화!$A$1:$AO$21,4,0)="","",HLOOKUP(T$1,[1]화!$A$1:$AO$21,4,0))</f>
        <v>Y</v>
      </c>
      <c r="U4" t="str">
        <f>IF(HLOOKUP(U$1,[1]화!$A$1:$AO$21,4,0)="","",HLOOKUP(U$1,[1]화!$A$1:$AO$21,4,0))</f>
        <v>Y</v>
      </c>
      <c r="V4" t="str">
        <f>IF(HLOOKUP(V$1,[1]화!$A$1:$AO$21,4,0)="","",HLOOKUP(V$1,[1]화!$A$1:$AO$21,4,0))</f>
        <v>N</v>
      </c>
      <c r="W4" t="str">
        <f>IF(HLOOKUP(W$1,[1]화!$A$1:$AO$21,4,0)="","",HLOOKUP(W$1,[1]화!$A$1:$AO$21,4,0))</f>
        <v>N</v>
      </c>
      <c r="X4" t="str">
        <f>IF(HLOOKUP(X$1,[1]화!$A$1:$AO$21,4,0)="","",HLOOKUP(X$1,[1]화!$A$1:$AO$21,4,0))</f>
        <v>A</v>
      </c>
      <c r="Y4" t="str">
        <f>IF(HLOOKUP(Y$1,[1]화!$A$1:$AO$21,4,0)="","",HLOOKUP(Y$1,[1]화!$A$1:$AO$21,4,0))</f>
        <v>정규</v>
      </c>
      <c r="Z4" t="str">
        <f>IF(HLOOKUP(Z$1,[1]화!$A$1:$AO$21,4,0)="","",HLOOKUP(Z$1,[1]화!$A$1:$AO$21,4,0))</f>
        <v/>
      </c>
      <c r="AA4" t="str">
        <f>IF(HLOOKUP(AA$1,[1]화!$A$1:$AO$21,4,0)="","",HLOOKUP(AA$1,[1]화!$A$1:$AO$21,4,0))</f>
        <v>청국장/탕수육</v>
      </c>
      <c r="AB4" t="str">
        <f>IF(HLOOKUP(AB$1,[1]화!$A$1:$AO$21,4,0)="","",HLOOKUP(AB$1,[1]화!$A$1:$AO$21,4,0))</f>
        <v>그룹1</v>
      </c>
      <c r="AC4" t="str">
        <f>IF(HLOOKUP(AC$1,[1]화!$A$1:$AO$21,4,0)="","",HLOOKUP(AC$1,[1]화!$A$1:$AO$21,4,0))</f>
        <v>STEREO</v>
      </c>
      <c r="AD4" t="str">
        <f>IF(HLOOKUP(AD$1,[1]화!$A$1:$AO$21,4,0)="","",HLOOKUP(AD$1,[1]화!$A$1:$AO$21,4,0))</f>
        <v/>
      </c>
      <c r="AE4" s="1" t="str">
        <f>IF(HLOOKUP(AE$1,[1]화!$A$1:$AO$21,4,0)="","",HLOOKUP(AE$1,[1]화!$A$1:$AO$21,4,0))</f>
        <v/>
      </c>
      <c r="AF4">
        <f>IF(HLOOKUP(AF$1,[1]화!$A$1:$AO$21,4,0)="","",HLOOKUP(AF$1,[1]화!$A$1:$AO$21,4,0))</f>
        <v>0.15972222222222224</v>
      </c>
      <c r="AG4" t="str">
        <f>IF(HLOOKUP(AG$1,[1]화!$A$1:$AO$21,4,0)="","",HLOOKUP(AG$1,[1]화!$A$1:$AO$21,4,0))</f>
        <v>None</v>
      </c>
      <c r="AH4" t="str">
        <f>IF(HLOOKUP(AH$1,[1]화!$A$1:$AO$21,4,0)="","",HLOOKUP(AH$1,[1]화!$A$1:$AO$21,4,0))</f>
        <v>Y</v>
      </c>
      <c r="AI4" s="1" t="str">
        <f>IF(HLOOKUP(AI$1,[1]화!$A$1:$AO$21,4,0)="","",HLOOKUP(AI$1,[1]화!$A$1:$AO$21,4,0))</f>
        <v>N</v>
      </c>
      <c r="AJ4">
        <f>IF(HLOOKUP(AJ$1,[1]화!$A$1:$AO$21,4,0)="","",HLOOKUP(AJ$1,[1]화!$A$1:$AO$21,4,0))</f>
        <v>0.15972222222222224</v>
      </c>
      <c r="AK4">
        <f>IF(HLOOKUP(AK$1,[1]화!$A$1:$AO$21,4,0)="","",HLOOKUP(AK$1,[1]화!$A$1:$AO$21,4,0))</f>
        <v>1</v>
      </c>
      <c r="AL4" t="str">
        <f>IF(HLOOKUP(AL$1,[1]화!$A$1:$AO$21,4,0)="","",HLOOKUP(AL$1,[1]화!$A$1:$AO$21,4,0))</f>
        <v/>
      </c>
      <c r="AM4" t="str">
        <f>IF(HLOOKUP(AM$1,[1]화!$A$1:$AO$21,4,0)="","",HLOOKUP(AM$1,[1]화!$A$1:$AO$21,4,0))</f>
        <v>Y</v>
      </c>
      <c r="AN4">
        <f>IF(HLOOKUP(AN$1,[1]화!$A$1:$AO$21,4,0)="","",HLOOKUP(AN$1,[1]화!$A$1:$AO$21,4,0))</f>
        <v>3</v>
      </c>
      <c r="AO4" t="str">
        <f>IF(HLOOKUP(AO$1,[1]화!$A$1:$AO$21,4,0)="","",HLOOKUP(AO$1,[1]화!$A$1:$AO$21,4,0))</f>
        <v>00:55:27:10</v>
      </c>
    </row>
    <row r="5" spans="1:41" x14ac:dyDescent="0.3">
      <c r="A5" t="str">
        <f>IF(HLOOKUP(A$1,[1]화!$A$1:$AO$21,5,0)="","",HLOOKUP(A$1,[1]화!$A$1:$AO$21,5,0))</f>
        <v>2023.08.08</v>
      </c>
      <c r="B5" s="1">
        <f>IF(HLOOKUP(B$1,[1]화!$A$1:$AO$21,5,0)="","",HLOOKUP(B$1,[1]화!$A$1:$AO$21,5,0))</f>
        <v>0.20833333333333334</v>
      </c>
      <c r="C5" s="1">
        <f>IF(HLOOKUP(C$1,[1]화!$A$1:$AO$21,5,0)="","",HLOOKUP(C$1,[1]화!$A$1:$AO$21,5,0))</f>
        <v>0.27083333333333331</v>
      </c>
      <c r="D5">
        <f>IF(HLOOKUP(D$1,[1]화!$A$1:$AO$21,5,0)="","",HLOOKUP(D$1,[1]화!$A$1:$AO$21,5,0))</f>
        <v>90</v>
      </c>
      <c r="E5">
        <f>IF(HLOOKUP(E$1,[1]화!$A$1:$AO$21,5,0)="","",HLOOKUP(E$1,[1]화!$A$1:$AO$21,5,0))</f>
        <v>88</v>
      </c>
      <c r="F5" t="str">
        <f>IF(HLOOKUP(F$1,[1]화!$A$1:$AO$21,5,0)="","",HLOOKUP(F$1,[1]화!$A$1:$AO$21,5,0))</f>
        <v>C21-A004</v>
      </c>
      <c r="G5" t="str">
        <f>IF(HLOOKUP(G$1,[1]화!$A$1:$AO$21,5,0)="","",HLOOKUP(G$1,[1]화!$A$1:$AO$21,5,0))</f>
        <v>리더의 연애</v>
      </c>
      <c r="H5" t="str">
        <f>IF(HLOOKUP(H$1,[1]화!$A$1:$AO$21,5,0)="","",HLOOKUP(H$1,[1]화!$A$1:$AO$21,5,0))</f>
        <v>7회(자막)(자,수,해)</v>
      </c>
      <c r="I5">
        <f>IF(HLOOKUP(I$1,[1]화!$A$1:$AO$21,5,0)="","",HLOOKUP(I$1,[1]화!$A$1:$AO$21,5,0))</f>
        <v>7</v>
      </c>
      <c r="J5" t="str">
        <f>IF(HLOOKUP(J$1,[1]화!$A$1:$AO$21,5,0)="","",HLOOKUP(J$1,[1]화!$A$1:$AO$21,5,0))</f>
        <v>순환</v>
      </c>
      <c r="K5" t="str">
        <f>IF(HLOOKUP(K$1,[1]화!$A$1:$AO$21,5,0)="","",HLOOKUP(K$1,[1]화!$A$1:$AO$21,5,0))</f>
        <v>재방</v>
      </c>
      <c r="L5" t="str">
        <f>IF(HLOOKUP(L$1,[1]화!$A$1:$AO$21,5,0)="","",HLOOKUP(L$1,[1]화!$A$1:$AO$21,5,0))</f>
        <v>HD</v>
      </c>
      <c r="M5" t="str">
        <f>IF(HLOOKUP(M$1,[1]화!$A$1:$AO$21,5,0)="","",HLOOKUP(M$1,[1]화!$A$1:$AO$21,5,0))</f>
        <v>Y</v>
      </c>
      <c r="N5" t="str">
        <f>IF(HLOOKUP(N$1,[1]화!$A$1:$AO$21,5,0)="","",HLOOKUP(N$1,[1]화!$A$1:$AO$21,5,0))</f>
        <v>Y</v>
      </c>
      <c r="O5" t="str">
        <f>IF(HLOOKUP(O$1,[1]화!$A$1:$AO$21,5,0)="","",HLOOKUP(O$1,[1]화!$A$1:$AO$21,5,0))</f>
        <v>Y</v>
      </c>
      <c r="P5" t="str">
        <f>IF(HLOOKUP(P$1,[1]화!$A$1:$AO$21,5,0)="","",HLOOKUP(P$1,[1]화!$A$1:$AO$21,5,0))</f>
        <v>15 세</v>
      </c>
      <c r="Q5">
        <f>IF(HLOOKUP(Q$1,[1]화!$A$1:$AO$21,5,0)="","",HLOOKUP(Q$1,[1]화!$A$1:$AO$21,5,0))</f>
        <v>90</v>
      </c>
      <c r="R5" t="str">
        <f>IF(HLOOKUP(R$1,[1]화!$A$1:$AO$21,5,0)="","",HLOOKUP(R$1,[1]화!$A$1:$AO$21,5,0))</f>
        <v/>
      </c>
      <c r="S5" t="str">
        <f>IF(HLOOKUP(S$1,[1]화!$A$1:$AO$21,5,0)="","",HLOOKUP(S$1,[1]화!$A$1:$AO$21,5,0))</f>
        <v>Y</v>
      </c>
      <c r="T5" t="str">
        <f>IF(HLOOKUP(T$1,[1]화!$A$1:$AO$21,5,0)="","",HLOOKUP(T$1,[1]화!$A$1:$AO$21,5,0))</f>
        <v>Y</v>
      </c>
      <c r="U5" t="str">
        <f>IF(HLOOKUP(U$1,[1]화!$A$1:$AO$21,5,0)="","",HLOOKUP(U$1,[1]화!$A$1:$AO$21,5,0))</f>
        <v>Y</v>
      </c>
      <c r="V5" t="str">
        <f>IF(HLOOKUP(V$1,[1]화!$A$1:$AO$21,5,0)="","",HLOOKUP(V$1,[1]화!$A$1:$AO$21,5,0))</f>
        <v>N</v>
      </c>
      <c r="W5" t="str">
        <f>IF(HLOOKUP(W$1,[1]화!$A$1:$AO$21,5,0)="","",HLOOKUP(W$1,[1]화!$A$1:$AO$21,5,0))</f>
        <v>N</v>
      </c>
      <c r="X5" t="str">
        <f>IF(HLOOKUP(X$1,[1]화!$A$1:$AO$21,5,0)="","",HLOOKUP(X$1,[1]화!$A$1:$AO$21,5,0))</f>
        <v>B</v>
      </c>
      <c r="Y5" t="str">
        <f>IF(HLOOKUP(Y$1,[1]화!$A$1:$AO$21,5,0)="","",HLOOKUP(Y$1,[1]화!$A$1:$AO$21,5,0))</f>
        <v>정규</v>
      </c>
      <c r="Z5" t="str">
        <f>IF(HLOOKUP(Z$1,[1]화!$A$1:$AO$21,5,0)="","",HLOOKUP(Z$1,[1]화!$A$1:$AO$21,5,0))</f>
        <v/>
      </c>
      <c r="AA5" t="str">
        <f>IF(HLOOKUP(AA$1,[1]화!$A$1:$AO$21,5,0)="","",HLOOKUP(AA$1,[1]화!$A$1:$AO$21,5,0))</f>
        <v/>
      </c>
      <c r="AB5" t="str">
        <f>IF(HLOOKUP(AB$1,[1]화!$A$1:$AO$21,5,0)="","",HLOOKUP(AB$1,[1]화!$A$1:$AO$21,5,0))</f>
        <v>그룹1</v>
      </c>
      <c r="AC5" t="str">
        <f>IF(HLOOKUP(AC$1,[1]화!$A$1:$AO$21,5,0)="","",HLOOKUP(AC$1,[1]화!$A$1:$AO$21,5,0))</f>
        <v>STEREO</v>
      </c>
      <c r="AD5" t="str">
        <f>IF(HLOOKUP(AD$1,[1]화!$A$1:$AO$21,5,0)="","",HLOOKUP(AD$1,[1]화!$A$1:$AO$21,5,0))</f>
        <v/>
      </c>
      <c r="AE5" s="1" t="str">
        <f>IF(HLOOKUP(AE$1,[1]화!$A$1:$AO$21,5,0)="","",HLOOKUP(AE$1,[1]화!$A$1:$AO$21,5,0))</f>
        <v/>
      </c>
      <c r="AF5">
        <f>IF(HLOOKUP(AF$1,[1]화!$A$1:$AO$21,5,0)="","",HLOOKUP(AF$1,[1]화!$A$1:$AO$21,5,0))</f>
        <v>0.20833333333333334</v>
      </c>
      <c r="AG5" t="str">
        <f>IF(HLOOKUP(AG$1,[1]화!$A$1:$AO$21,5,0)="","",HLOOKUP(AG$1,[1]화!$A$1:$AO$21,5,0))</f>
        <v>None</v>
      </c>
      <c r="AH5" t="str">
        <f>IF(HLOOKUP(AH$1,[1]화!$A$1:$AO$21,5,0)="","",HLOOKUP(AH$1,[1]화!$A$1:$AO$21,5,0))</f>
        <v>Y</v>
      </c>
      <c r="AI5" s="1" t="str">
        <f>IF(HLOOKUP(AI$1,[1]화!$A$1:$AO$21,5,0)="","",HLOOKUP(AI$1,[1]화!$A$1:$AO$21,5,0))</f>
        <v/>
      </c>
      <c r="AJ5">
        <f>IF(HLOOKUP(AJ$1,[1]화!$A$1:$AO$21,5,0)="","",HLOOKUP(AJ$1,[1]화!$A$1:$AO$21,5,0))</f>
        <v>0.20833333333333334</v>
      </c>
      <c r="AK5">
        <f>IF(HLOOKUP(AK$1,[1]화!$A$1:$AO$21,5,0)="","",HLOOKUP(AK$1,[1]화!$A$1:$AO$21,5,0))</f>
        <v>1</v>
      </c>
      <c r="AL5" t="str">
        <f>IF(HLOOKUP(AL$1,[1]화!$A$1:$AO$21,5,0)="","",HLOOKUP(AL$1,[1]화!$A$1:$AO$21,5,0))</f>
        <v/>
      </c>
      <c r="AM5" t="str">
        <f>IF(HLOOKUP(AM$1,[1]화!$A$1:$AO$21,5,0)="","",HLOOKUP(AM$1,[1]화!$A$1:$AO$21,5,0))</f>
        <v>Y</v>
      </c>
      <c r="AN5">
        <f>IF(HLOOKUP(AN$1,[1]화!$A$1:$AO$21,5,0)="","",HLOOKUP(AN$1,[1]화!$A$1:$AO$21,5,0))</f>
        <v>3</v>
      </c>
      <c r="AO5" t="str">
        <f>IF(HLOOKUP(AO$1,[1]화!$A$1:$AO$21,5,0)="","",HLOOKUP(AO$1,[1]화!$A$1:$AO$21,5,0))</f>
        <v>01:13:36:19</v>
      </c>
    </row>
    <row r="6" spans="1:41" x14ac:dyDescent="0.3">
      <c r="A6" t="str">
        <f>IF(HLOOKUP(A$1,[1]화!$A$1:$AO$21,6,0)="","",HLOOKUP(A$1,[1]화!$A$1:$AO$21,6,0))</f>
        <v>2023.08.08</v>
      </c>
      <c r="B6" s="1">
        <f>IF(HLOOKUP(B$1,[1]화!$A$1:$AO$21,6,0)="","",HLOOKUP(B$1,[1]화!$A$1:$AO$21,6,0))</f>
        <v>0.27083333333333331</v>
      </c>
      <c r="C6" s="1">
        <f>IF(HLOOKUP(C$1,[1]화!$A$1:$AO$21,6,0)="","",HLOOKUP(C$1,[1]화!$A$1:$AO$21,6,0))</f>
        <v>0.3263888888888889</v>
      </c>
      <c r="D6">
        <f>IF(HLOOKUP(D$1,[1]화!$A$1:$AO$21,6,0)="","",HLOOKUP(D$1,[1]화!$A$1:$AO$21,6,0))</f>
        <v>80</v>
      </c>
      <c r="E6">
        <f>IF(HLOOKUP(E$1,[1]화!$A$1:$AO$21,6,0)="","",HLOOKUP(E$1,[1]화!$A$1:$AO$21,6,0))</f>
        <v>75</v>
      </c>
      <c r="F6" t="str">
        <f>IF(HLOOKUP(F$1,[1]화!$A$1:$AO$21,6,0)="","",HLOOKUP(F$1,[1]화!$A$1:$AO$21,6,0))</f>
        <v>C21-A010</v>
      </c>
      <c r="G6" t="str">
        <f>IF(HLOOKUP(G$1,[1]화!$A$1:$AO$21,6,0)="","",HLOOKUP(G$1,[1]화!$A$1:$AO$21,6,0))</f>
        <v>돈쭐내러 왔습니다</v>
      </c>
      <c r="H6" t="str">
        <f>IF(HLOOKUP(H$1,[1]화!$A$1:$AO$21,6,0)="","",HLOOKUP(H$1,[1]화!$A$1:$AO$21,6,0))</f>
        <v>10회(자막)</v>
      </c>
      <c r="I6">
        <f>IF(HLOOKUP(I$1,[1]화!$A$1:$AO$21,6,0)="","",HLOOKUP(I$1,[1]화!$A$1:$AO$21,6,0))</f>
        <v>10</v>
      </c>
      <c r="J6" t="str">
        <f>IF(HLOOKUP(J$1,[1]화!$A$1:$AO$21,6,0)="","",HLOOKUP(J$1,[1]화!$A$1:$AO$21,6,0))</f>
        <v>순환</v>
      </c>
      <c r="K6" t="str">
        <f>IF(HLOOKUP(K$1,[1]화!$A$1:$AO$21,6,0)="","",HLOOKUP(K$1,[1]화!$A$1:$AO$21,6,0))</f>
        <v>재방</v>
      </c>
      <c r="L6" t="str">
        <f>IF(HLOOKUP(L$1,[1]화!$A$1:$AO$21,6,0)="","",HLOOKUP(L$1,[1]화!$A$1:$AO$21,6,0))</f>
        <v>HD</v>
      </c>
      <c r="M6" t="str">
        <f>IF(HLOOKUP(M$1,[1]화!$A$1:$AO$21,6,0)="","",HLOOKUP(M$1,[1]화!$A$1:$AO$21,6,0))</f>
        <v>Y</v>
      </c>
      <c r="N6" t="str">
        <f>IF(HLOOKUP(N$1,[1]화!$A$1:$AO$21,6,0)="","",HLOOKUP(N$1,[1]화!$A$1:$AO$21,6,0))</f>
        <v>N</v>
      </c>
      <c r="O6" t="str">
        <f>IF(HLOOKUP(O$1,[1]화!$A$1:$AO$21,6,0)="","",HLOOKUP(O$1,[1]화!$A$1:$AO$21,6,0))</f>
        <v>N</v>
      </c>
      <c r="P6" t="str">
        <f>IF(HLOOKUP(P$1,[1]화!$A$1:$AO$21,6,0)="","",HLOOKUP(P$1,[1]화!$A$1:$AO$21,6,0))</f>
        <v>15 세</v>
      </c>
      <c r="Q6">
        <f>IF(HLOOKUP(Q$1,[1]화!$A$1:$AO$21,6,0)="","",HLOOKUP(Q$1,[1]화!$A$1:$AO$21,6,0))</f>
        <v>80</v>
      </c>
      <c r="R6" t="str">
        <f>IF(HLOOKUP(R$1,[1]화!$A$1:$AO$21,6,0)="","",HLOOKUP(R$1,[1]화!$A$1:$AO$21,6,0))</f>
        <v/>
      </c>
      <c r="S6" t="str">
        <f>IF(HLOOKUP(S$1,[1]화!$A$1:$AO$21,6,0)="","",HLOOKUP(S$1,[1]화!$A$1:$AO$21,6,0))</f>
        <v>Y</v>
      </c>
      <c r="T6" t="str">
        <f>IF(HLOOKUP(T$1,[1]화!$A$1:$AO$21,6,0)="","",HLOOKUP(T$1,[1]화!$A$1:$AO$21,6,0))</f>
        <v>Y</v>
      </c>
      <c r="U6" t="str">
        <f>IF(HLOOKUP(U$1,[1]화!$A$1:$AO$21,6,0)="","",HLOOKUP(U$1,[1]화!$A$1:$AO$21,6,0))</f>
        <v>Y</v>
      </c>
      <c r="V6" t="str">
        <f>IF(HLOOKUP(V$1,[1]화!$A$1:$AO$21,6,0)="","",HLOOKUP(V$1,[1]화!$A$1:$AO$21,6,0))</f>
        <v>N</v>
      </c>
      <c r="W6" t="str">
        <f>IF(HLOOKUP(W$1,[1]화!$A$1:$AO$21,6,0)="","",HLOOKUP(W$1,[1]화!$A$1:$AO$21,6,0))</f>
        <v>N</v>
      </c>
      <c r="X6" t="str">
        <f>IF(HLOOKUP(X$1,[1]화!$A$1:$AO$21,6,0)="","",HLOOKUP(X$1,[1]화!$A$1:$AO$21,6,0))</f>
        <v>A</v>
      </c>
      <c r="Y6" t="str">
        <f>IF(HLOOKUP(Y$1,[1]화!$A$1:$AO$21,6,0)="","",HLOOKUP(Y$1,[1]화!$A$1:$AO$21,6,0))</f>
        <v>정규</v>
      </c>
      <c r="Z6" t="str">
        <f>IF(HLOOKUP(Z$1,[1]화!$A$1:$AO$21,6,0)="","",HLOOKUP(Z$1,[1]화!$A$1:$AO$21,6,0))</f>
        <v>자료</v>
      </c>
      <c r="AA6" t="str">
        <f>IF(HLOOKUP(AA$1,[1]화!$A$1:$AO$21,6,0)="","",HLOOKUP(AA$1,[1]화!$A$1:$AO$21,6,0))</f>
        <v/>
      </c>
      <c r="AB6" t="str">
        <f>IF(HLOOKUP(AB$1,[1]화!$A$1:$AO$21,6,0)="","",HLOOKUP(AB$1,[1]화!$A$1:$AO$21,6,0))</f>
        <v>그룹1</v>
      </c>
      <c r="AC6" t="str">
        <f>IF(HLOOKUP(AC$1,[1]화!$A$1:$AO$21,6,0)="","",HLOOKUP(AC$1,[1]화!$A$1:$AO$21,6,0))</f>
        <v>STEREO</v>
      </c>
      <c r="AD6" t="str">
        <f>IF(HLOOKUP(AD$1,[1]화!$A$1:$AO$21,6,0)="","",HLOOKUP(AD$1,[1]화!$A$1:$AO$21,6,0))</f>
        <v/>
      </c>
      <c r="AE6" s="1" t="str">
        <f>IF(HLOOKUP(AE$1,[1]화!$A$1:$AO$21,6,0)="","",HLOOKUP(AE$1,[1]화!$A$1:$AO$21,6,0))</f>
        <v/>
      </c>
      <c r="AF6">
        <f>IF(HLOOKUP(AF$1,[1]화!$A$1:$AO$21,6,0)="","",HLOOKUP(AF$1,[1]화!$A$1:$AO$21,6,0))</f>
        <v>0.27083333333333331</v>
      </c>
      <c r="AG6" t="str">
        <f>IF(HLOOKUP(AG$1,[1]화!$A$1:$AO$21,6,0)="","",HLOOKUP(AG$1,[1]화!$A$1:$AO$21,6,0))</f>
        <v>None</v>
      </c>
      <c r="AH6" t="str">
        <f>IF(HLOOKUP(AH$1,[1]화!$A$1:$AO$21,6,0)="","",HLOOKUP(AH$1,[1]화!$A$1:$AO$21,6,0))</f>
        <v>Y</v>
      </c>
      <c r="AI6" s="1" t="str">
        <f>IF(HLOOKUP(AI$1,[1]화!$A$1:$AO$21,6,0)="","",HLOOKUP(AI$1,[1]화!$A$1:$AO$21,6,0))</f>
        <v/>
      </c>
      <c r="AJ6">
        <f>IF(HLOOKUP(AJ$1,[1]화!$A$1:$AO$21,6,0)="","",HLOOKUP(AJ$1,[1]화!$A$1:$AO$21,6,0))</f>
        <v>0.27083333333333331</v>
      </c>
      <c r="AK6">
        <f>IF(HLOOKUP(AK$1,[1]화!$A$1:$AO$21,6,0)="","",HLOOKUP(AK$1,[1]화!$A$1:$AO$21,6,0))</f>
        <v>1</v>
      </c>
      <c r="AL6" t="str">
        <f>IF(HLOOKUP(AL$1,[1]화!$A$1:$AO$21,6,0)="","",HLOOKUP(AL$1,[1]화!$A$1:$AO$21,6,0))</f>
        <v/>
      </c>
      <c r="AM6" t="str">
        <f>IF(HLOOKUP(AM$1,[1]화!$A$1:$AO$21,6,0)="","",HLOOKUP(AM$1,[1]화!$A$1:$AO$21,6,0))</f>
        <v>Y</v>
      </c>
      <c r="AN6">
        <f>IF(HLOOKUP(AN$1,[1]화!$A$1:$AO$21,6,0)="","",HLOOKUP(AN$1,[1]화!$A$1:$AO$21,6,0))</f>
        <v>3</v>
      </c>
      <c r="AO6" t="str">
        <f>IF(HLOOKUP(AO$1,[1]화!$A$1:$AO$21,6,0)="","",HLOOKUP(AO$1,[1]화!$A$1:$AO$21,6,0))</f>
        <v>01:02:34:15</v>
      </c>
    </row>
    <row r="7" spans="1:41" x14ac:dyDescent="0.3">
      <c r="A7" t="str">
        <f>IF(HLOOKUP(A$1,[1]화!$A$1:$AO$21,7,0)="","",HLOOKUP(A$1,[1]화!$A$1:$AO$21,7,0))</f>
        <v>2023.08.08</v>
      </c>
      <c r="B7" s="1">
        <f>IF(HLOOKUP(B$1,[1]화!$A$1:$AO$21,7,0)="","",HLOOKUP(B$1,[1]화!$A$1:$AO$21,7,0))</f>
        <v>0.3263888888888889</v>
      </c>
      <c r="C7" s="1">
        <f>IF(HLOOKUP(C$1,[1]화!$A$1:$AO$21,7,0)="","",HLOOKUP(C$1,[1]화!$A$1:$AO$21,7,0))</f>
        <v>0.3888888888888889</v>
      </c>
      <c r="D7">
        <f>IF(HLOOKUP(D$1,[1]화!$A$1:$AO$21,7,0)="","",HLOOKUP(D$1,[1]화!$A$1:$AO$21,7,0))</f>
        <v>90</v>
      </c>
      <c r="E7">
        <f>IF(HLOOKUP(E$1,[1]화!$A$1:$AO$21,7,0)="","",HLOOKUP(E$1,[1]화!$A$1:$AO$21,7,0))</f>
        <v>89</v>
      </c>
      <c r="F7" t="str">
        <f>IF(HLOOKUP(F$1,[1]화!$A$1:$AO$21,7,0)="","",HLOOKUP(F$1,[1]화!$A$1:$AO$21,7,0))</f>
        <v>D23-B006</v>
      </c>
      <c r="G7" t="str">
        <f>IF(HLOOKUP(G$1,[1]화!$A$1:$AO$21,7,0)="","",HLOOKUP(G$1,[1]화!$A$1:$AO$21,7,0))</f>
        <v>아씨 두리안</v>
      </c>
      <c r="H7" t="str">
        <f>IF(HLOOKUP(H$1,[1]화!$A$1:$AO$21,7,0)="","",HLOOKUP(H$1,[1]화!$A$1:$AO$21,7,0))</f>
        <v>13회</v>
      </c>
      <c r="I7">
        <f>IF(HLOOKUP(I$1,[1]화!$A$1:$AO$21,7,0)="","",HLOOKUP(I$1,[1]화!$A$1:$AO$21,7,0))</f>
        <v>13</v>
      </c>
      <c r="J7" t="str">
        <f>IF(HLOOKUP(J$1,[1]화!$A$1:$AO$21,7,0)="","",HLOOKUP(J$1,[1]화!$A$1:$AO$21,7,0))</f>
        <v>순환</v>
      </c>
      <c r="K7" t="str">
        <f>IF(HLOOKUP(K$1,[1]화!$A$1:$AO$21,7,0)="","",HLOOKUP(K$1,[1]화!$A$1:$AO$21,7,0))</f>
        <v>본방</v>
      </c>
      <c r="L7" t="str">
        <f>IF(HLOOKUP(L$1,[1]화!$A$1:$AO$21,7,0)="","",HLOOKUP(L$1,[1]화!$A$1:$AO$21,7,0))</f>
        <v>HD</v>
      </c>
      <c r="M7" t="str">
        <f>IF(HLOOKUP(M$1,[1]화!$A$1:$AO$21,7,0)="","",HLOOKUP(M$1,[1]화!$A$1:$AO$21,7,0))</f>
        <v>N</v>
      </c>
      <c r="N7" t="str">
        <f>IF(HLOOKUP(N$1,[1]화!$A$1:$AO$21,7,0)="","",HLOOKUP(N$1,[1]화!$A$1:$AO$21,7,0))</f>
        <v>N</v>
      </c>
      <c r="O7" t="str">
        <f>IF(HLOOKUP(O$1,[1]화!$A$1:$AO$21,7,0)="","",HLOOKUP(O$1,[1]화!$A$1:$AO$21,7,0))</f>
        <v>N</v>
      </c>
      <c r="P7" t="str">
        <f>IF(HLOOKUP(P$1,[1]화!$A$1:$AO$21,7,0)="","",HLOOKUP(P$1,[1]화!$A$1:$AO$21,7,0))</f>
        <v>15 세</v>
      </c>
      <c r="Q7">
        <f>IF(HLOOKUP(Q$1,[1]화!$A$1:$AO$21,7,0)="","",HLOOKUP(Q$1,[1]화!$A$1:$AO$21,7,0))</f>
        <v>90</v>
      </c>
      <c r="R7" t="str">
        <f>IF(HLOOKUP(R$1,[1]화!$A$1:$AO$21,7,0)="","",HLOOKUP(R$1,[1]화!$A$1:$AO$21,7,0))</f>
        <v/>
      </c>
      <c r="S7" t="str">
        <f>IF(HLOOKUP(S$1,[1]화!$A$1:$AO$21,7,0)="","",HLOOKUP(S$1,[1]화!$A$1:$AO$21,7,0))</f>
        <v>Y</v>
      </c>
      <c r="T7" t="str">
        <f>IF(HLOOKUP(T$1,[1]화!$A$1:$AO$21,7,0)="","",HLOOKUP(T$1,[1]화!$A$1:$AO$21,7,0))</f>
        <v>Y</v>
      </c>
      <c r="U7" t="str">
        <f>IF(HLOOKUP(U$1,[1]화!$A$1:$AO$21,7,0)="","",HLOOKUP(U$1,[1]화!$A$1:$AO$21,7,0))</f>
        <v>Y</v>
      </c>
      <c r="V7" t="str">
        <f>IF(HLOOKUP(V$1,[1]화!$A$1:$AO$21,7,0)="","",HLOOKUP(V$1,[1]화!$A$1:$AO$21,7,0))</f>
        <v>Y</v>
      </c>
      <c r="W7" t="str">
        <f>IF(HLOOKUP(W$1,[1]화!$A$1:$AO$21,7,0)="","",HLOOKUP(W$1,[1]화!$A$1:$AO$21,7,0))</f>
        <v>Y</v>
      </c>
      <c r="X7" t="str">
        <f>IF(HLOOKUP(X$1,[1]화!$A$1:$AO$21,7,0)="","",HLOOKUP(X$1,[1]화!$A$1:$AO$21,7,0))</f>
        <v>A</v>
      </c>
      <c r="Y7" t="str">
        <f>IF(HLOOKUP(Y$1,[1]화!$A$1:$AO$21,7,0)="","",HLOOKUP(Y$1,[1]화!$A$1:$AO$21,7,0))</f>
        <v>정규</v>
      </c>
      <c r="Z7" t="str">
        <f>IF(HLOOKUP(Z$1,[1]화!$A$1:$AO$21,7,0)="","",HLOOKUP(Z$1,[1]화!$A$1:$AO$21,7,0))</f>
        <v/>
      </c>
      <c r="AA7" t="str">
        <f>IF(HLOOKUP(AA$1,[1]화!$A$1:$AO$21,7,0)="","",HLOOKUP(AA$1,[1]화!$A$1:$AO$21,7,0))</f>
        <v/>
      </c>
      <c r="AB7" t="str">
        <f>IF(HLOOKUP(AB$1,[1]화!$A$1:$AO$21,7,0)="","",HLOOKUP(AB$1,[1]화!$A$1:$AO$21,7,0))</f>
        <v>그룹1</v>
      </c>
      <c r="AC7" t="str">
        <f>IF(HLOOKUP(AC$1,[1]화!$A$1:$AO$21,7,0)="","",HLOOKUP(AC$1,[1]화!$A$1:$AO$21,7,0))</f>
        <v>STEREO</v>
      </c>
      <c r="AD7" t="str">
        <f>IF(HLOOKUP(AD$1,[1]화!$A$1:$AO$21,7,0)="","",HLOOKUP(AD$1,[1]화!$A$1:$AO$21,7,0))</f>
        <v/>
      </c>
      <c r="AE7" s="1" t="str">
        <f>IF(HLOOKUP(AE$1,[1]화!$A$1:$AO$21,7,0)="","",HLOOKUP(AE$1,[1]화!$A$1:$AO$21,7,0))</f>
        <v/>
      </c>
      <c r="AF7">
        <f>IF(HLOOKUP(AF$1,[1]화!$A$1:$AO$21,7,0)="","",HLOOKUP(AF$1,[1]화!$A$1:$AO$21,7,0))</f>
        <v>0.3263888888888889</v>
      </c>
      <c r="AG7" t="str">
        <f>IF(HLOOKUP(AG$1,[1]화!$A$1:$AO$21,7,0)="","",HLOOKUP(AG$1,[1]화!$A$1:$AO$21,7,0))</f>
        <v>None</v>
      </c>
      <c r="AH7" t="str">
        <f>IF(HLOOKUP(AH$1,[1]화!$A$1:$AO$21,7,0)="","",HLOOKUP(AH$1,[1]화!$A$1:$AO$21,7,0))</f>
        <v>Y</v>
      </c>
      <c r="AI7" s="1" t="str">
        <f>IF(HLOOKUP(AI$1,[1]화!$A$1:$AO$21,7,0)="","",HLOOKUP(AI$1,[1]화!$A$1:$AO$21,7,0))</f>
        <v/>
      </c>
      <c r="AJ7">
        <f>IF(HLOOKUP(AJ$1,[1]화!$A$1:$AO$21,7,0)="","",HLOOKUP(AJ$1,[1]화!$A$1:$AO$21,7,0))</f>
        <v>0.3263888888888889</v>
      </c>
      <c r="AK7">
        <f>IF(HLOOKUP(AK$1,[1]화!$A$1:$AO$21,7,0)="","",HLOOKUP(AK$1,[1]화!$A$1:$AO$21,7,0))</f>
        <v>1</v>
      </c>
      <c r="AL7" t="str">
        <f>IF(HLOOKUP(AL$1,[1]화!$A$1:$AO$21,7,0)="","",HLOOKUP(AL$1,[1]화!$A$1:$AO$21,7,0))</f>
        <v/>
      </c>
      <c r="AM7" t="str">
        <f>IF(HLOOKUP(AM$1,[1]화!$A$1:$AO$21,7,0)="","",HLOOKUP(AM$1,[1]화!$A$1:$AO$21,7,0))</f>
        <v>Y</v>
      </c>
      <c r="AN7">
        <f>IF(HLOOKUP(AN$1,[1]화!$A$1:$AO$21,7,0)="","",HLOOKUP(AN$1,[1]화!$A$1:$AO$21,7,0))</f>
        <v>3</v>
      </c>
      <c r="AO7" t="str">
        <f>IF(HLOOKUP(AO$1,[1]화!$A$1:$AO$21,7,0)="","",HLOOKUP(AO$1,[1]화!$A$1:$AO$21,7,0))</f>
        <v>01:14:31:25</v>
      </c>
    </row>
    <row r="8" spans="1:41" x14ac:dyDescent="0.3">
      <c r="A8" t="str">
        <f>IF(HLOOKUP(A$1,[1]화!$A$1:$AO$21,8,0)="","",HLOOKUP(A$1,[1]화!$A$1:$AO$21,8,0))</f>
        <v>2023.08.08</v>
      </c>
      <c r="B8" s="1">
        <f>IF(HLOOKUP(B$1,[1]화!$A$1:$AO$21,8,0)="","",HLOOKUP(B$1,[1]화!$A$1:$AO$21,8,0))</f>
        <v>0.3888888888888889</v>
      </c>
      <c r="C8" s="1">
        <f>IF(HLOOKUP(C$1,[1]화!$A$1:$AO$21,8,0)="","",HLOOKUP(C$1,[1]화!$A$1:$AO$21,8,0))</f>
        <v>0.4548611111111111</v>
      </c>
      <c r="D8">
        <f>IF(HLOOKUP(D$1,[1]화!$A$1:$AO$21,8,0)="","",HLOOKUP(D$1,[1]화!$A$1:$AO$21,8,0))</f>
        <v>95</v>
      </c>
      <c r="E8">
        <f>IF(HLOOKUP(E$1,[1]화!$A$1:$AO$21,8,0)="","",HLOOKUP(E$1,[1]화!$A$1:$AO$21,8,0))</f>
        <v>93</v>
      </c>
      <c r="F8" t="str">
        <f>IF(HLOOKUP(F$1,[1]화!$A$1:$AO$21,8,0)="","",HLOOKUP(F$1,[1]화!$A$1:$AO$21,8,0))</f>
        <v>D23-B006</v>
      </c>
      <c r="G8" t="str">
        <f>IF(HLOOKUP(G$1,[1]화!$A$1:$AO$21,8,0)="","",HLOOKUP(G$1,[1]화!$A$1:$AO$21,8,0))</f>
        <v>아씨 두리안</v>
      </c>
      <c r="H8" t="str">
        <f>IF(HLOOKUP(H$1,[1]화!$A$1:$AO$21,8,0)="","",HLOOKUP(H$1,[1]화!$A$1:$AO$21,8,0))</f>
        <v>14회</v>
      </c>
      <c r="I8">
        <f>IF(HLOOKUP(I$1,[1]화!$A$1:$AO$21,8,0)="","",HLOOKUP(I$1,[1]화!$A$1:$AO$21,8,0))</f>
        <v>14</v>
      </c>
      <c r="J8" t="str">
        <f>IF(HLOOKUP(J$1,[1]화!$A$1:$AO$21,8,0)="","",HLOOKUP(J$1,[1]화!$A$1:$AO$21,8,0))</f>
        <v>순환</v>
      </c>
      <c r="K8" t="str">
        <f>IF(HLOOKUP(K$1,[1]화!$A$1:$AO$21,8,0)="","",HLOOKUP(K$1,[1]화!$A$1:$AO$21,8,0))</f>
        <v>재방</v>
      </c>
      <c r="L8" t="str">
        <f>IF(HLOOKUP(L$1,[1]화!$A$1:$AO$21,8,0)="","",HLOOKUP(L$1,[1]화!$A$1:$AO$21,8,0))</f>
        <v>HD</v>
      </c>
      <c r="M8" t="str">
        <f>IF(HLOOKUP(M$1,[1]화!$A$1:$AO$21,8,0)="","",HLOOKUP(M$1,[1]화!$A$1:$AO$21,8,0))</f>
        <v>N</v>
      </c>
      <c r="N8" t="str">
        <f>IF(HLOOKUP(N$1,[1]화!$A$1:$AO$21,8,0)="","",HLOOKUP(N$1,[1]화!$A$1:$AO$21,8,0))</f>
        <v>N</v>
      </c>
      <c r="O8" t="str">
        <f>IF(HLOOKUP(O$1,[1]화!$A$1:$AO$21,8,0)="","",HLOOKUP(O$1,[1]화!$A$1:$AO$21,8,0))</f>
        <v>N</v>
      </c>
      <c r="P8" t="str">
        <f>IF(HLOOKUP(P$1,[1]화!$A$1:$AO$21,8,0)="","",HLOOKUP(P$1,[1]화!$A$1:$AO$21,8,0))</f>
        <v>15 세</v>
      </c>
      <c r="Q8">
        <f>IF(HLOOKUP(Q$1,[1]화!$A$1:$AO$21,8,0)="","",HLOOKUP(Q$1,[1]화!$A$1:$AO$21,8,0))</f>
        <v>95</v>
      </c>
      <c r="R8" t="str">
        <f>IF(HLOOKUP(R$1,[1]화!$A$1:$AO$21,8,0)="","",HLOOKUP(R$1,[1]화!$A$1:$AO$21,8,0))</f>
        <v/>
      </c>
      <c r="S8" t="str">
        <f>IF(HLOOKUP(S$1,[1]화!$A$1:$AO$21,8,0)="","",HLOOKUP(S$1,[1]화!$A$1:$AO$21,8,0))</f>
        <v>Y</v>
      </c>
      <c r="T8" t="str">
        <f>IF(HLOOKUP(T$1,[1]화!$A$1:$AO$21,8,0)="","",HLOOKUP(T$1,[1]화!$A$1:$AO$21,8,0))</f>
        <v>Y</v>
      </c>
      <c r="U8" t="str">
        <f>IF(HLOOKUP(U$1,[1]화!$A$1:$AO$21,8,0)="","",HLOOKUP(U$1,[1]화!$A$1:$AO$21,8,0))</f>
        <v>Y</v>
      </c>
      <c r="V8" t="str">
        <f>IF(HLOOKUP(V$1,[1]화!$A$1:$AO$21,8,0)="","",HLOOKUP(V$1,[1]화!$A$1:$AO$21,8,0))</f>
        <v>Y</v>
      </c>
      <c r="W8" t="str">
        <f>IF(HLOOKUP(W$1,[1]화!$A$1:$AO$21,8,0)="","",HLOOKUP(W$1,[1]화!$A$1:$AO$21,8,0))</f>
        <v>Y</v>
      </c>
      <c r="X8" t="str">
        <f>IF(HLOOKUP(X$1,[1]화!$A$1:$AO$21,8,0)="","",HLOOKUP(X$1,[1]화!$A$1:$AO$21,8,0))</f>
        <v>SA</v>
      </c>
      <c r="Y8" t="str">
        <f>IF(HLOOKUP(Y$1,[1]화!$A$1:$AO$21,8,0)="","",HLOOKUP(Y$1,[1]화!$A$1:$AO$21,8,0))</f>
        <v>정규</v>
      </c>
      <c r="Z8" t="str">
        <f>IF(HLOOKUP(Z$1,[1]화!$A$1:$AO$21,8,0)="","",HLOOKUP(Z$1,[1]화!$A$1:$AO$21,8,0))</f>
        <v>자료</v>
      </c>
      <c r="AA8" t="str">
        <f>IF(HLOOKUP(AA$1,[1]화!$A$1:$AO$21,8,0)="","",HLOOKUP(AA$1,[1]화!$A$1:$AO$21,8,0))</f>
        <v/>
      </c>
      <c r="AB8" t="str">
        <f>IF(HLOOKUP(AB$1,[1]화!$A$1:$AO$21,8,0)="","",HLOOKUP(AB$1,[1]화!$A$1:$AO$21,8,0))</f>
        <v>그룹1</v>
      </c>
      <c r="AC8" t="str">
        <f>IF(HLOOKUP(AC$1,[1]화!$A$1:$AO$21,8,0)="","",HLOOKUP(AC$1,[1]화!$A$1:$AO$21,8,0))</f>
        <v>STEREO</v>
      </c>
      <c r="AD8" t="str">
        <f>IF(HLOOKUP(AD$1,[1]화!$A$1:$AO$21,8,0)="","",HLOOKUP(AD$1,[1]화!$A$1:$AO$21,8,0))</f>
        <v/>
      </c>
      <c r="AE8" s="1" t="str">
        <f>IF(HLOOKUP(AE$1,[1]화!$A$1:$AO$21,8,0)="","",HLOOKUP(AE$1,[1]화!$A$1:$AO$21,8,0))</f>
        <v/>
      </c>
      <c r="AF8">
        <f>IF(HLOOKUP(AF$1,[1]화!$A$1:$AO$21,8,0)="","",HLOOKUP(AF$1,[1]화!$A$1:$AO$21,8,0))</f>
        <v>0.3888888888888889</v>
      </c>
      <c r="AG8" t="str">
        <f>IF(HLOOKUP(AG$1,[1]화!$A$1:$AO$21,8,0)="","",HLOOKUP(AG$1,[1]화!$A$1:$AO$21,8,0))</f>
        <v>None</v>
      </c>
      <c r="AH8" t="str">
        <f>IF(HLOOKUP(AH$1,[1]화!$A$1:$AO$21,8,0)="","",HLOOKUP(AH$1,[1]화!$A$1:$AO$21,8,0))</f>
        <v>Y</v>
      </c>
      <c r="AI8" s="1" t="str">
        <f>IF(HLOOKUP(AI$1,[1]화!$A$1:$AO$21,8,0)="","",HLOOKUP(AI$1,[1]화!$A$1:$AO$21,8,0))</f>
        <v/>
      </c>
      <c r="AJ8">
        <f>IF(HLOOKUP(AJ$1,[1]화!$A$1:$AO$21,8,0)="","",HLOOKUP(AJ$1,[1]화!$A$1:$AO$21,8,0))</f>
        <v>0.3888888888888889</v>
      </c>
      <c r="AK8">
        <f>IF(HLOOKUP(AK$1,[1]화!$A$1:$AO$21,8,0)="","",HLOOKUP(AK$1,[1]화!$A$1:$AO$21,8,0))</f>
        <v>1</v>
      </c>
      <c r="AL8" t="str">
        <f>IF(HLOOKUP(AL$1,[1]화!$A$1:$AO$21,8,0)="","",HLOOKUP(AL$1,[1]화!$A$1:$AO$21,8,0))</f>
        <v/>
      </c>
      <c r="AM8" t="str">
        <f>IF(HLOOKUP(AM$1,[1]화!$A$1:$AO$21,8,0)="","",HLOOKUP(AM$1,[1]화!$A$1:$AO$21,8,0))</f>
        <v>Y</v>
      </c>
      <c r="AN8">
        <f>IF(HLOOKUP(AN$1,[1]화!$A$1:$AO$21,8,0)="","",HLOOKUP(AN$1,[1]화!$A$1:$AO$21,8,0))</f>
        <v>3</v>
      </c>
      <c r="AO8" t="str">
        <f>IF(HLOOKUP(AO$1,[1]화!$A$1:$AO$21,8,0)="","",HLOOKUP(AO$1,[1]화!$A$1:$AO$21,8,0))</f>
        <v>01:17:11:11</v>
      </c>
    </row>
    <row r="9" spans="1:41" x14ac:dyDescent="0.3">
      <c r="A9" t="str">
        <f>IF(HLOOKUP(A$1,[1]화!$A$1:$AO$21,9,0)="","",HLOOKUP(A$1,[1]화!$A$1:$AO$21,9,0))</f>
        <v>2023.08.08</v>
      </c>
      <c r="B9" s="1">
        <f>IF(HLOOKUP(B$1,[1]화!$A$1:$AO$21,9,0)="","",HLOOKUP(B$1,[1]화!$A$1:$AO$21,9,0))</f>
        <v>0.4548611111111111</v>
      </c>
      <c r="C9" s="1">
        <f>IF(HLOOKUP(C$1,[1]화!$A$1:$AO$21,9,0)="","",HLOOKUP(C$1,[1]화!$A$1:$AO$21,9,0))</f>
        <v>0.53472222222222221</v>
      </c>
      <c r="D9">
        <f>IF(HLOOKUP(D$1,[1]화!$A$1:$AO$21,9,0)="","",HLOOKUP(D$1,[1]화!$A$1:$AO$21,9,0))</f>
        <v>115</v>
      </c>
      <c r="E9">
        <f>IF(HLOOKUP(E$1,[1]화!$A$1:$AO$21,9,0)="","",HLOOKUP(E$1,[1]화!$A$1:$AO$21,9,0))</f>
        <v>114</v>
      </c>
      <c r="F9" t="str">
        <f>IF(HLOOKUP(F$1,[1]화!$A$1:$AO$21,9,0)="","",HLOOKUP(F$1,[1]화!$A$1:$AO$21,9,0))</f>
        <v>D23-B009</v>
      </c>
      <c r="G9" t="str">
        <f>IF(HLOOKUP(G$1,[1]화!$A$1:$AO$21,9,0)="","",HLOOKUP(G$1,[1]화!$A$1:$AO$21,9,0))</f>
        <v>벌거벗은 세계사</v>
      </c>
      <c r="H9" t="str">
        <f>IF(HLOOKUP(H$1,[1]화!$A$1:$AO$21,9,0)="","",HLOOKUP(H$1,[1]화!$A$1:$AO$21,9,0))</f>
        <v>83회</v>
      </c>
      <c r="I9">
        <f>IF(HLOOKUP(I$1,[1]화!$A$1:$AO$21,9,0)="","",HLOOKUP(I$1,[1]화!$A$1:$AO$21,9,0))</f>
        <v>83</v>
      </c>
      <c r="J9" t="str">
        <f>IF(HLOOKUP(J$1,[1]화!$A$1:$AO$21,9,0)="","",HLOOKUP(J$1,[1]화!$A$1:$AO$21,9,0))</f>
        <v>순환</v>
      </c>
      <c r="K9" t="str">
        <f>IF(HLOOKUP(K$1,[1]화!$A$1:$AO$21,9,0)="","",HLOOKUP(K$1,[1]화!$A$1:$AO$21,9,0))</f>
        <v>재방</v>
      </c>
      <c r="L9" t="str">
        <f>IF(HLOOKUP(L$1,[1]화!$A$1:$AO$21,9,0)="","",HLOOKUP(L$1,[1]화!$A$1:$AO$21,9,0))</f>
        <v>HD</v>
      </c>
      <c r="M9" t="str">
        <f>IF(HLOOKUP(M$1,[1]화!$A$1:$AO$21,9,0)="","",HLOOKUP(M$1,[1]화!$A$1:$AO$21,9,0))</f>
        <v>N</v>
      </c>
      <c r="N9" t="str">
        <f>IF(HLOOKUP(N$1,[1]화!$A$1:$AO$21,9,0)="","",HLOOKUP(N$1,[1]화!$A$1:$AO$21,9,0))</f>
        <v>N</v>
      </c>
      <c r="O9" t="str">
        <f>IF(HLOOKUP(O$1,[1]화!$A$1:$AO$21,9,0)="","",HLOOKUP(O$1,[1]화!$A$1:$AO$21,9,0))</f>
        <v>N</v>
      </c>
      <c r="P9" t="str">
        <f>IF(HLOOKUP(P$1,[1]화!$A$1:$AO$21,9,0)="","",HLOOKUP(P$1,[1]화!$A$1:$AO$21,9,0))</f>
        <v>12 세</v>
      </c>
      <c r="Q9">
        <f>IF(HLOOKUP(Q$1,[1]화!$A$1:$AO$21,9,0)="","",HLOOKUP(Q$1,[1]화!$A$1:$AO$21,9,0))</f>
        <v>115</v>
      </c>
      <c r="R9" t="str">
        <f>IF(HLOOKUP(R$1,[1]화!$A$1:$AO$21,9,0)="","",HLOOKUP(R$1,[1]화!$A$1:$AO$21,9,0))</f>
        <v/>
      </c>
      <c r="S9" t="str">
        <f>IF(HLOOKUP(S$1,[1]화!$A$1:$AO$21,9,0)="","",HLOOKUP(S$1,[1]화!$A$1:$AO$21,9,0))</f>
        <v>N</v>
      </c>
      <c r="T9" t="str">
        <f>IF(HLOOKUP(T$1,[1]화!$A$1:$AO$21,9,0)="","",HLOOKUP(T$1,[1]화!$A$1:$AO$21,9,0))</f>
        <v>N</v>
      </c>
      <c r="U9" t="str">
        <f>IF(HLOOKUP(U$1,[1]화!$A$1:$AO$21,9,0)="","",HLOOKUP(U$1,[1]화!$A$1:$AO$21,9,0))</f>
        <v>N</v>
      </c>
      <c r="V9" t="str">
        <f>IF(HLOOKUP(V$1,[1]화!$A$1:$AO$21,9,0)="","",HLOOKUP(V$1,[1]화!$A$1:$AO$21,9,0))</f>
        <v>N</v>
      </c>
      <c r="W9" t="str">
        <f>IF(HLOOKUP(W$1,[1]화!$A$1:$AO$21,9,0)="","",HLOOKUP(W$1,[1]화!$A$1:$AO$21,9,0))</f>
        <v>N</v>
      </c>
      <c r="X9" t="str">
        <f>IF(HLOOKUP(X$1,[1]화!$A$1:$AO$21,9,0)="","",HLOOKUP(X$1,[1]화!$A$1:$AO$21,9,0))</f>
        <v>SSA2</v>
      </c>
      <c r="Y9" t="str">
        <f>IF(HLOOKUP(Y$1,[1]화!$A$1:$AO$21,9,0)="","",HLOOKUP(Y$1,[1]화!$A$1:$AO$21,9,0))</f>
        <v>정규</v>
      </c>
      <c r="Z9" t="str">
        <f>IF(HLOOKUP(Z$1,[1]화!$A$1:$AO$21,9,0)="","",HLOOKUP(Z$1,[1]화!$A$1:$AO$21,9,0))</f>
        <v/>
      </c>
      <c r="AA9" t="str">
        <f>IF(HLOOKUP(AA$1,[1]화!$A$1:$AO$21,9,0)="","",HLOOKUP(AA$1,[1]화!$A$1:$AO$21,9,0))</f>
        <v/>
      </c>
      <c r="AB9" t="str">
        <f>IF(HLOOKUP(AB$1,[1]화!$A$1:$AO$21,9,0)="","",HLOOKUP(AB$1,[1]화!$A$1:$AO$21,9,0))</f>
        <v>그룹1</v>
      </c>
      <c r="AC9" t="str">
        <f>IF(HLOOKUP(AC$1,[1]화!$A$1:$AO$21,9,0)="","",HLOOKUP(AC$1,[1]화!$A$1:$AO$21,9,0))</f>
        <v>STEREO</v>
      </c>
      <c r="AD9" t="str">
        <f>IF(HLOOKUP(AD$1,[1]화!$A$1:$AO$21,9,0)="","",HLOOKUP(AD$1,[1]화!$A$1:$AO$21,9,0))</f>
        <v/>
      </c>
      <c r="AE9" s="1" t="str">
        <f>IF(HLOOKUP(AE$1,[1]화!$A$1:$AO$21,9,0)="","",HLOOKUP(AE$1,[1]화!$A$1:$AO$21,9,0))</f>
        <v/>
      </c>
      <c r="AF9">
        <f>IF(HLOOKUP(AF$1,[1]화!$A$1:$AO$21,9,0)="","",HLOOKUP(AF$1,[1]화!$A$1:$AO$21,9,0))</f>
        <v>0.4548611111111111</v>
      </c>
      <c r="AG9" t="str">
        <f>IF(HLOOKUP(AG$1,[1]화!$A$1:$AO$21,9,0)="","",HLOOKUP(AG$1,[1]화!$A$1:$AO$21,9,0))</f>
        <v>None</v>
      </c>
      <c r="AH9" t="str">
        <f>IF(HLOOKUP(AH$1,[1]화!$A$1:$AO$21,9,0)="","",HLOOKUP(AH$1,[1]화!$A$1:$AO$21,9,0))</f>
        <v>Y</v>
      </c>
      <c r="AI9" s="1" t="str">
        <f>IF(HLOOKUP(AI$1,[1]화!$A$1:$AO$21,9,0)="","",HLOOKUP(AI$1,[1]화!$A$1:$AO$21,9,0))</f>
        <v/>
      </c>
      <c r="AJ9">
        <f>IF(HLOOKUP(AJ$1,[1]화!$A$1:$AO$21,9,0)="","",HLOOKUP(AJ$1,[1]화!$A$1:$AO$21,9,0))</f>
        <v>0.4548611111111111</v>
      </c>
      <c r="AK9">
        <f>IF(HLOOKUP(AK$1,[1]화!$A$1:$AO$21,9,0)="","",HLOOKUP(AK$1,[1]화!$A$1:$AO$21,9,0))</f>
        <v>1</v>
      </c>
      <c r="AL9" t="str">
        <f>IF(HLOOKUP(AL$1,[1]화!$A$1:$AO$21,9,0)="","",HLOOKUP(AL$1,[1]화!$A$1:$AO$21,9,0))</f>
        <v/>
      </c>
      <c r="AM9" t="str">
        <f>IF(HLOOKUP(AM$1,[1]화!$A$1:$AO$21,9,0)="","",HLOOKUP(AM$1,[1]화!$A$1:$AO$21,9,0))</f>
        <v>Y</v>
      </c>
      <c r="AN9">
        <f>IF(HLOOKUP(AN$1,[1]화!$A$1:$AO$21,9,0)="","",HLOOKUP(AN$1,[1]화!$A$1:$AO$21,9,0))</f>
        <v>4</v>
      </c>
      <c r="AO9" t="str">
        <f>IF(HLOOKUP(AO$1,[1]화!$A$1:$AO$21,9,0)="","",HLOOKUP(AO$1,[1]화!$A$1:$AO$21,9,0))</f>
        <v>01:35:24:02</v>
      </c>
    </row>
    <row r="10" spans="1:41" x14ac:dyDescent="0.3">
      <c r="A10" t="str">
        <f>IF(HLOOKUP(A$1,[1]화!$A$1:$AO$21,10,0)="","",HLOOKUP(A$1,[1]화!$A$1:$AO$21,10,0))</f>
        <v>2023.08.08</v>
      </c>
      <c r="B10" s="1">
        <f>IF(HLOOKUP(B$1,[1]화!$A$1:$AO$21,10,0)="","",HLOOKUP(B$1,[1]화!$A$1:$AO$21,10,0))</f>
        <v>0.53472222222222221</v>
      </c>
      <c r="C10" s="1">
        <f>IF(HLOOKUP(C$1,[1]화!$A$1:$AO$21,10,0)="","",HLOOKUP(C$1,[1]화!$A$1:$AO$21,10,0))</f>
        <v>0.60763888888888895</v>
      </c>
      <c r="D10">
        <f>IF(HLOOKUP(D$1,[1]화!$A$1:$AO$21,10,0)="","",HLOOKUP(D$1,[1]화!$A$1:$AO$21,10,0))</f>
        <v>105</v>
      </c>
      <c r="E10">
        <f>IF(HLOOKUP(E$1,[1]화!$A$1:$AO$21,10,0)="","",HLOOKUP(E$1,[1]화!$A$1:$AO$21,10,0))</f>
        <v>104</v>
      </c>
      <c r="F10" t="str">
        <f>IF(HLOOKUP(F$1,[1]화!$A$1:$AO$21,10,0)="","",HLOOKUP(F$1,[1]화!$A$1:$AO$21,10,0))</f>
        <v>Y15-B001</v>
      </c>
      <c r="G10" t="str">
        <f>IF(HLOOKUP(G$1,[1]화!$A$1:$AO$21,10,0)="","",HLOOKUP(G$1,[1]화!$A$1:$AO$21,10,0))</f>
        <v>나혼자산다</v>
      </c>
      <c r="H10" t="str">
        <f>IF(HLOOKUP(H$1,[1]화!$A$1:$AO$21,10,0)="","",HLOOKUP(H$1,[1]화!$A$1:$AO$21,10,0))</f>
        <v>423회(자막)</v>
      </c>
      <c r="I10">
        <f>IF(HLOOKUP(I$1,[1]화!$A$1:$AO$21,10,0)="","",HLOOKUP(I$1,[1]화!$A$1:$AO$21,10,0))</f>
        <v>423</v>
      </c>
      <c r="J10" t="str">
        <f>IF(HLOOKUP(J$1,[1]화!$A$1:$AO$21,10,0)="","",HLOOKUP(J$1,[1]화!$A$1:$AO$21,10,0))</f>
        <v>순환</v>
      </c>
      <c r="K10" t="str">
        <f>IF(HLOOKUP(K$1,[1]화!$A$1:$AO$21,10,0)="","",HLOOKUP(K$1,[1]화!$A$1:$AO$21,10,0))</f>
        <v>재방</v>
      </c>
      <c r="L10" t="str">
        <f>IF(HLOOKUP(L$1,[1]화!$A$1:$AO$21,10,0)="","",HLOOKUP(L$1,[1]화!$A$1:$AO$21,10,0))</f>
        <v>HD</v>
      </c>
      <c r="M10" t="str">
        <f>IF(HLOOKUP(M$1,[1]화!$A$1:$AO$21,10,0)="","",HLOOKUP(M$1,[1]화!$A$1:$AO$21,10,0))</f>
        <v>Y</v>
      </c>
      <c r="N10" t="str">
        <f>IF(HLOOKUP(N$1,[1]화!$A$1:$AO$21,10,0)="","",HLOOKUP(N$1,[1]화!$A$1:$AO$21,10,0))</f>
        <v>N</v>
      </c>
      <c r="O10" t="str">
        <f>IF(HLOOKUP(O$1,[1]화!$A$1:$AO$21,10,0)="","",HLOOKUP(O$1,[1]화!$A$1:$AO$21,10,0))</f>
        <v>N</v>
      </c>
      <c r="P10" t="str">
        <f>IF(HLOOKUP(P$1,[1]화!$A$1:$AO$21,10,0)="","",HLOOKUP(P$1,[1]화!$A$1:$AO$21,10,0))</f>
        <v>15 세</v>
      </c>
      <c r="Q10">
        <f>IF(HLOOKUP(Q$1,[1]화!$A$1:$AO$21,10,0)="","",HLOOKUP(Q$1,[1]화!$A$1:$AO$21,10,0))</f>
        <v>105</v>
      </c>
      <c r="R10" t="str">
        <f>IF(HLOOKUP(R$1,[1]화!$A$1:$AO$21,10,0)="","",HLOOKUP(R$1,[1]화!$A$1:$AO$21,10,0))</f>
        <v/>
      </c>
      <c r="S10" t="str">
        <f>IF(HLOOKUP(S$1,[1]화!$A$1:$AO$21,10,0)="","",HLOOKUP(S$1,[1]화!$A$1:$AO$21,10,0))</f>
        <v>N</v>
      </c>
      <c r="T10" t="str">
        <f>IF(HLOOKUP(T$1,[1]화!$A$1:$AO$21,10,0)="","",HLOOKUP(T$1,[1]화!$A$1:$AO$21,10,0))</f>
        <v>Y</v>
      </c>
      <c r="U10" t="str">
        <f>IF(HLOOKUP(U$1,[1]화!$A$1:$AO$21,10,0)="","",HLOOKUP(U$1,[1]화!$A$1:$AO$21,10,0))</f>
        <v>Y</v>
      </c>
      <c r="V10" t="str">
        <f>IF(HLOOKUP(V$1,[1]화!$A$1:$AO$21,10,0)="","",HLOOKUP(V$1,[1]화!$A$1:$AO$21,10,0))</f>
        <v>N</v>
      </c>
      <c r="W10" t="str">
        <f>IF(HLOOKUP(W$1,[1]화!$A$1:$AO$21,10,0)="","",HLOOKUP(W$1,[1]화!$A$1:$AO$21,10,0))</f>
        <v>N</v>
      </c>
      <c r="X10" t="str">
        <f>IF(HLOOKUP(X$1,[1]화!$A$1:$AO$21,10,0)="","",HLOOKUP(X$1,[1]화!$A$1:$AO$21,10,0))</f>
        <v>SSA1</v>
      </c>
      <c r="Y10" t="str">
        <f>IF(HLOOKUP(Y$1,[1]화!$A$1:$AO$21,10,0)="","",HLOOKUP(Y$1,[1]화!$A$1:$AO$21,10,0))</f>
        <v>정규</v>
      </c>
      <c r="Z10" t="str">
        <f>IF(HLOOKUP(Z$1,[1]화!$A$1:$AO$21,10,0)="","",HLOOKUP(Z$1,[1]화!$A$1:$AO$21,10,0))</f>
        <v/>
      </c>
      <c r="AA10" t="str">
        <f>IF(HLOOKUP(AA$1,[1]화!$A$1:$AO$21,10,0)="","",HLOOKUP(AA$1,[1]화!$A$1:$AO$21,10,0))</f>
        <v/>
      </c>
      <c r="AB10" t="str">
        <f>IF(HLOOKUP(AB$1,[1]화!$A$1:$AO$21,10,0)="","",HLOOKUP(AB$1,[1]화!$A$1:$AO$21,10,0))</f>
        <v>그룹1</v>
      </c>
      <c r="AC10" t="str">
        <f>IF(HLOOKUP(AC$1,[1]화!$A$1:$AO$21,10,0)="","",HLOOKUP(AC$1,[1]화!$A$1:$AO$21,10,0))</f>
        <v>STEREO</v>
      </c>
      <c r="AD10" t="str">
        <f>IF(HLOOKUP(AD$1,[1]화!$A$1:$AO$21,10,0)="","",HLOOKUP(AD$1,[1]화!$A$1:$AO$21,10,0))</f>
        <v/>
      </c>
      <c r="AE10" s="1" t="str">
        <f>IF(HLOOKUP(AE$1,[1]화!$A$1:$AO$21,10,0)="","",HLOOKUP(AE$1,[1]화!$A$1:$AO$21,10,0))</f>
        <v/>
      </c>
      <c r="AF10">
        <f>IF(HLOOKUP(AF$1,[1]화!$A$1:$AO$21,10,0)="","",HLOOKUP(AF$1,[1]화!$A$1:$AO$21,10,0))</f>
        <v>0.53472222222222221</v>
      </c>
      <c r="AG10" t="str">
        <f>IF(HLOOKUP(AG$1,[1]화!$A$1:$AO$21,10,0)="","",HLOOKUP(AG$1,[1]화!$A$1:$AO$21,10,0))</f>
        <v>None</v>
      </c>
      <c r="AH10" t="str">
        <f>IF(HLOOKUP(AH$1,[1]화!$A$1:$AO$21,10,0)="","",HLOOKUP(AH$1,[1]화!$A$1:$AO$21,10,0))</f>
        <v>N</v>
      </c>
      <c r="AI10" s="1" t="str">
        <f>IF(HLOOKUP(AI$1,[1]화!$A$1:$AO$21,10,0)="","",HLOOKUP(AI$1,[1]화!$A$1:$AO$21,10,0))</f>
        <v>Y</v>
      </c>
      <c r="AJ10">
        <f>IF(HLOOKUP(AJ$1,[1]화!$A$1:$AO$21,10,0)="","",HLOOKUP(AJ$1,[1]화!$A$1:$AO$21,10,0))</f>
        <v>0.53472222222222221</v>
      </c>
      <c r="AK10">
        <f>IF(HLOOKUP(AK$1,[1]화!$A$1:$AO$21,10,0)="","",HLOOKUP(AK$1,[1]화!$A$1:$AO$21,10,0))</f>
        <v>1</v>
      </c>
      <c r="AL10" t="str">
        <f>IF(HLOOKUP(AL$1,[1]화!$A$1:$AO$21,10,0)="","",HLOOKUP(AL$1,[1]화!$A$1:$AO$21,10,0))</f>
        <v/>
      </c>
      <c r="AM10" t="str">
        <f>IF(HLOOKUP(AM$1,[1]화!$A$1:$AO$21,10,0)="","",HLOOKUP(AM$1,[1]화!$A$1:$AO$21,10,0))</f>
        <v>Y</v>
      </c>
      <c r="AN10">
        <f>IF(HLOOKUP(AN$1,[1]화!$A$1:$AO$21,10,0)="","",HLOOKUP(AN$1,[1]화!$A$1:$AO$21,10,0))</f>
        <v>4</v>
      </c>
      <c r="AO10" t="str">
        <f>IF(HLOOKUP(AO$1,[1]화!$A$1:$AO$21,10,0)="","",HLOOKUP(AO$1,[1]화!$A$1:$AO$21,10,0))</f>
        <v>01:27:00:11</v>
      </c>
    </row>
    <row r="11" spans="1:41" x14ac:dyDescent="0.3">
      <c r="A11" t="str">
        <f>IF(HLOOKUP(A$1,[1]화!$A$1:$AO$21,11,0)="","",HLOOKUP(A$1,[1]화!$A$1:$AO$21,11,0))</f>
        <v>2023.08.08</v>
      </c>
      <c r="B11" s="1">
        <f>IF(HLOOKUP(B$1,[1]화!$A$1:$AO$21,11,0)="","",HLOOKUP(B$1,[1]화!$A$1:$AO$21,11,0))</f>
        <v>0.60763888888888895</v>
      </c>
      <c r="C11" s="1">
        <f>IF(HLOOKUP(C$1,[1]화!$A$1:$AO$21,11,0)="","",HLOOKUP(C$1,[1]화!$A$1:$AO$21,11,0))</f>
        <v>0.66666666666666663</v>
      </c>
      <c r="D11">
        <f>IF(HLOOKUP(D$1,[1]화!$A$1:$AO$21,11,0)="","",HLOOKUP(D$1,[1]화!$A$1:$AO$21,11,0))</f>
        <v>85</v>
      </c>
      <c r="E11">
        <f>IF(HLOOKUP(E$1,[1]화!$A$1:$AO$21,11,0)="","",HLOOKUP(E$1,[1]화!$A$1:$AO$21,11,0))</f>
        <v>79</v>
      </c>
      <c r="F11" t="str">
        <f>IF(HLOOKUP(F$1,[1]화!$A$1:$AO$21,11,0)="","",HLOOKUP(F$1,[1]화!$A$1:$AO$21,11,0))</f>
        <v>D20-B030</v>
      </c>
      <c r="G11" t="str">
        <f>IF(HLOOKUP(G$1,[1]화!$A$1:$AO$21,11,0)="","",HLOOKUP(G$1,[1]화!$A$1:$AO$21,11,0))</f>
        <v>금쪽같은 내 새끼</v>
      </c>
      <c r="H11" t="str">
        <f>IF(HLOOKUP(H$1,[1]화!$A$1:$AO$21,11,0)="","",HLOOKUP(H$1,[1]화!$A$1:$AO$21,11,0))</f>
        <v>145회</v>
      </c>
      <c r="I11">
        <f>IF(HLOOKUP(I$1,[1]화!$A$1:$AO$21,11,0)="","",HLOOKUP(I$1,[1]화!$A$1:$AO$21,11,0))</f>
        <v>145</v>
      </c>
      <c r="J11" t="str">
        <f>IF(HLOOKUP(J$1,[1]화!$A$1:$AO$21,11,0)="","",HLOOKUP(J$1,[1]화!$A$1:$AO$21,11,0))</f>
        <v>순환</v>
      </c>
      <c r="K11" t="str">
        <f>IF(HLOOKUP(K$1,[1]화!$A$1:$AO$21,11,0)="","",HLOOKUP(K$1,[1]화!$A$1:$AO$21,11,0))</f>
        <v>재방</v>
      </c>
      <c r="L11" t="str">
        <f>IF(HLOOKUP(L$1,[1]화!$A$1:$AO$21,11,0)="","",HLOOKUP(L$1,[1]화!$A$1:$AO$21,11,0))</f>
        <v>HD</v>
      </c>
      <c r="M11" t="str">
        <f>IF(HLOOKUP(M$1,[1]화!$A$1:$AO$21,11,0)="","",HLOOKUP(M$1,[1]화!$A$1:$AO$21,11,0))</f>
        <v>N</v>
      </c>
      <c r="N11" t="str">
        <f>IF(HLOOKUP(N$1,[1]화!$A$1:$AO$21,11,0)="","",HLOOKUP(N$1,[1]화!$A$1:$AO$21,11,0))</f>
        <v>N</v>
      </c>
      <c r="O11" t="str">
        <f>IF(HLOOKUP(O$1,[1]화!$A$1:$AO$21,11,0)="","",HLOOKUP(O$1,[1]화!$A$1:$AO$21,11,0))</f>
        <v>N</v>
      </c>
      <c r="P11" t="str">
        <f>IF(HLOOKUP(P$1,[1]화!$A$1:$AO$21,11,0)="","",HLOOKUP(P$1,[1]화!$A$1:$AO$21,11,0))</f>
        <v>12 세</v>
      </c>
      <c r="Q11">
        <f>IF(HLOOKUP(Q$1,[1]화!$A$1:$AO$21,11,0)="","",HLOOKUP(Q$1,[1]화!$A$1:$AO$21,11,0))</f>
        <v>85</v>
      </c>
      <c r="R11" t="str">
        <f>IF(HLOOKUP(R$1,[1]화!$A$1:$AO$21,11,0)="","",HLOOKUP(R$1,[1]화!$A$1:$AO$21,11,0))</f>
        <v/>
      </c>
      <c r="S11" t="str">
        <f>IF(HLOOKUP(S$1,[1]화!$A$1:$AO$21,11,0)="","",HLOOKUP(S$1,[1]화!$A$1:$AO$21,11,0))</f>
        <v>N</v>
      </c>
      <c r="T11" t="str">
        <f>IF(HLOOKUP(T$1,[1]화!$A$1:$AO$21,11,0)="","",HLOOKUP(T$1,[1]화!$A$1:$AO$21,11,0))</f>
        <v>N</v>
      </c>
      <c r="U11" t="str">
        <f>IF(HLOOKUP(U$1,[1]화!$A$1:$AO$21,11,0)="","",HLOOKUP(U$1,[1]화!$A$1:$AO$21,11,0))</f>
        <v>N</v>
      </c>
      <c r="V11" t="str">
        <f>IF(HLOOKUP(V$1,[1]화!$A$1:$AO$21,11,0)="","",HLOOKUP(V$1,[1]화!$A$1:$AO$21,11,0))</f>
        <v>N</v>
      </c>
      <c r="W11" t="str">
        <f>IF(HLOOKUP(W$1,[1]화!$A$1:$AO$21,11,0)="","",HLOOKUP(W$1,[1]화!$A$1:$AO$21,11,0))</f>
        <v>N</v>
      </c>
      <c r="X11" t="str">
        <f>IF(HLOOKUP(X$1,[1]화!$A$1:$AO$21,11,0)="","",HLOOKUP(X$1,[1]화!$A$1:$AO$21,11,0))</f>
        <v>SSA2</v>
      </c>
      <c r="Y11" t="str">
        <f>IF(HLOOKUP(Y$1,[1]화!$A$1:$AO$21,11,0)="","",HLOOKUP(Y$1,[1]화!$A$1:$AO$21,11,0))</f>
        <v>정규</v>
      </c>
      <c r="Z11" t="str">
        <f>IF(HLOOKUP(Z$1,[1]화!$A$1:$AO$21,11,0)="","",HLOOKUP(Z$1,[1]화!$A$1:$AO$21,11,0))</f>
        <v/>
      </c>
      <c r="AA11" t="str">
        <f>IF(HLOOKUP(AA$1,[1]화!$A$1:$AO$21,11,0)="","",HLOOKUP(AA$1,[1]화!$A$1:$AO$21,11,0))</f>
        <v/>
      </c>
      <c r="AB11" t="str">
        <f>IF(HLOOKUP(AB$1,[1]화!$A$1:$AO$21,11,0)="","",HLOOKUP(AB$1,[1]화!$A$1:$AO$21,11,0))</f>
        <v>그룹1</v>
      </c>
      <c r="AC11" t="str">
        <f>IF(HLOOKUP(AC$1,[1]화!$A$1:$AO$21,11,0)="","",HLOOKUP(AC$1,[1]화!$A$1:$AO$21,11,0))</f>
        <v>STEREO</v>
      </c>
      <c r="AD11" t="str">
        <f>IF(HLOOKUP(AD$1,[1]화!$A$1:$AO$21,11,0)="","",HLOOKUP(AD$1,[1]화!$A$1:$AO$21,11,0))</f>
        <v/>
      </c>
      <c r="AE11" s="1" t="str">
        <f>IF(HLOOKUP(AE$1,[1]화!$A$1:$AO$21,11,0)="","",HLOOKUP(AE$1,[1]화!$A$1:$AO$21,11,0))</f>
        <v/>
      </c>
      <c r="AF11">
        <f>IF(HLOOKUP(AF$1,[1]화!$A$1:$AO$21,11,0)="","",HLOOKUP(AF$1,[1]화!$A$1:$AO$21,11,0))</f>
        <v>0.60763888888888895</v>
      </c>
      <c r="AG11" t="str">
        <f>IF(HLOOKUP(AG$1,[1]화!$A$1:$AO$21,11,0)="","",HLOOKUP(AG$1,[1]화!$A$1:$AO$21,11,0))</f>
        <v>None</v>
      </c>
      <c r="AH11" t="str">
        <f>IF(HLOOKUP(AH$1,[1]화!$A$1:$AO$21,11,0)="","",HLOOKUP(AH$1,[1]화!$A$1:$AO$21,11,0))</f>
        <v>Y</v>
      </c>
      <c r="AI11" s="1" t="str">
        <f>IF(HLOOKUP(AI$1,[1]화!$A$1:$AO$21,11,0)="","",HLOOKUP(AI$1,[1]화!$A$1:$AO$21,11,0))</f>
        <v/>
      </c>
      <c r="AJ11">
        <f>IF(HLOOKUP(AJ$1,[1]화!$A$1:$AO$21,11,0)="","",HLOOKUP(AJ$1,[1]화!$A$1:$AO$21,11,0))</f>
        <v>0.60763888888888895</v>
      </c>
      <c r="AK11">
        <f>IF(HLOOKUP(AK$1,[1]화!$A$1:$AO$21,11,0)="","",HLOOKUP(AK$1,[1]화!$A$1:$AO$21,11,0))</f>
        <v>1</v>
      </c>
      <c r="AL11" t="str">
        <f>IF(HLOOKUP(AL$1,[1]화!$A$1:$AO$21,11,0)="","",HLOOKUP(AL$1,[1]화!$A$1:$AO$21,11,0))</f>
        <v/>
      </c>
      <c r="AM11" t="str">
        <f>IF(HLOOKUP(AM$1,[1]화!$A$1:$AO$21,11,0)="","",HLOOKUP(AM$1,[1]화!$A$1:$AO$21,11,0))</f>
        <v>Y</v>
      </c>
      <c r="AN11">
        <f>IF(HLOOKUP(AN$1,[1]화!$A$1:$AO$21,11,0)="","",HLOOKUP(AN$1,[1]화!$A$1:$AO$21,11,0))</f>
        <v>3</v>
      </c>
      <c r="AO11" t="str">
        <f>IF(HLOOKUP(AO$1,[1]화!$A$1:$AO$21,11,0)="","",HLOOKUP(AO$1,[1]화!$A$1:$AO$21,11,0))</f>
        <v>01:06:11:24</v>
      </c>
    </row>
    <row r="12" spans="1:41" x14ac:dyDescent="0.3">
      <c r="A12" t="str">
        <f>IF(HLOOKUP(A$1,[1]화!$A$1:$AO$21,12,0)="","",HLOOKUP(A$1,[1]화!$A$1:$AO$21,12,0))</f>
        <v>2023.08.08</v>
      </c>
      <c r="B12" s="1">
        <f>IF(HLOOKUP(B$1,[1]화!$A$1:$AO$21,12,0)="","",HLOOKUP(B$1,[1]화!$A$1:$AO$21,12,0))</f>
        <v>0.66666666666666663</v>
      </c>
      <c r="C12" s="1">
        <f>IF(HLOOKUP(C$1,[1]화!$A$1:$AO$21,12,0)="","",HLOOKUP(C$1,[1]화!$A$1:$AO$21,12,0))</f>
        <v>0.71875</v>
      </c>
      <c r="D12">
        <f>IF(HLOOKUP(D$1,[1]화!$A$1:$AO$21,12,0)="","",HLOOKUP(D$1,[1]화!$A$1:$AO$21,12,0))</f>
        <v>75</v>
      </c>
      <c r="E12">
        <f>IF(HLOOKUP(E$1,[1]화!$A$1:$AO$21,12,0)="","",HLOOKUP(E$1,[1]화!$A$1:$AO$21,12,0))</f>
        <v>70</v>
      </c>
      <c r="F12" t="str">
        <f>IF(HLOOKUP(F$1,[1]화!$A$1:$AO$21,12,0)="","",HLOOKUP(F$1,[1]화!$A$1:$AO$21,12,0))</f>
        <v>D20-B022</v>
      </c>
      <c r="G12" t="str">
        <f>IF(HLOOKUP(G$1,[1]화!$A$1:$AO$21,12,0)="","",HLOOKUP(G$1,[1]화!$A$1:$AO$21,12,0))</f>
        <v>무엇이든 물어보살</v>
      </c>
      <c r="H12" t="str">
        <f>IF(HLOOKUP(H$1,[1]화!$A$1:$AO$21,12,0)="","",HLOOKUP(H$1,[1]화!$A$1:$AO$21,12,0))</f>
        <v>222회</v>
      </c>
      <c r="I12">
        <f>IF(HLOOKUP(I$1,[1]화!$A$1:$AO$21,12,0)="","",HLOOKUP(I$1,[1]화!$A$1:$AO$21,12,0))</f>
        <v>222</v>
      </c>
      <c r="J12" t="str">
        <f>IF(HLOOKUP(J$1,[1]화!$A$1:$AO$21,12,0)="","",HLOOKUP(J$1,[1]화!$A$1:$AO$21,12,0))</f>
        <v>초방</v>
      </c>
      <c r="K12" t="str">
        <f>IF(HLOOKUP(K$1,[1]화!$A$1:$AO$21,12,0)="","",HLOOKUP(K$1,[1]화!$A$1:$AO$21,12,0))</f>
        <v>본방</v>
      </c>
      <c r="L12" t="str">
        <f>IF(HLOOKUP(L$1,[1]화!$A$1:$AO$21,12,0)="","",HLOOKUP(L$1,[1]화!$A$1:$AO$21,12,0))</f>
        <v>HD</v>
      </c>
      <c r="M12" t="str">
        <f>IF(HLOOKUP(M$1,[1]화!$A$1:$AO$21,12,0)="","",HLOOKUP(M$1,[1]화!$A$1:$AO$21,12,0))</f>
        <v>N</v>
      </c>
      <c r="N12" t="str">
        <f>IF(HLOOKUP(N$1,[1]화!$A$1:$AO$21,12,0)="","",HLOOKUP(N$1,[1]화!$A$1:$AO$21,12,0))</f>
        <v>N</v>
      </c>
      <c r="O12" t="str">
        <f>IF(HLOOKUP(O$1,[1]화!$A$1:$AO$21,12,0)="","",HLOOKUP(O$1,[1]화!$A$1:$AO$21,12,0))</f>
        <v>N</v>
      </c>
      <c r="P12" t="str">
        <f>IF(HLOOKUP(P$1,[1]화!$A$1:$AO$21,12,0)="","",HLOOKUP(P$1,[1]화!$A$1:$AO$21,12,0))</f>
        <v>15 세</v>
      </c>
      <c r="Q12">
        <f>IF(HLOOKUP(Q$1,[1]화!$A$1:$AO$21,12,0)="","",HLOOKUP(Q$1,[1]화!$A$1:$AO$21,12,0))</f>
        <v>75</v>
      </c>
      <c r="R12" t="str">
        <f>IF(HLOOKUP(R$1,[1]화!$A$1:$AO$21,12,0)="","",HLOOKUP(R$1,[1]화!$A$1:$AO$21,12,0))</f>
        <v/>
      </c>
      <c r="S12" t="str">
        <f>IF(HLOOKUP(S$1,[1]화!$A$1:$AO$21,12,0)="","",HLOOKUP(S$1,[1]화!$A$1:$AO$21,12,0))</f>
        <v>Y</v>
      </c>
      <c r="T12" t="str">
        <f>IF(HLOOKUP(T$1,[1]화!$A$1:$AO$21,12,0)="","",HLOOKUP(T$1,[1]화!$A$1:$AO$21,12,0))</f>
        <v>Y</v>
      </c>
      <c r="U12" t="str">
        <f>IF(HLOOKUP(U$1,[1]화!$A$1:$AO$21,12,0)="","",HLOOKUP(U$1,[1]화!$A$1:$AO$21,12,0))</f>
        <v>N</v>
      </c>
      <c r="V12" t="str">
        <f>IF(HLOOKUP(V$1,[1]화!$A$1:$AO$21,12,0)="","",HLOOKUP(V$1,[1]화!$A$1:$AO$21,12,0))</f>
        <v>N</v>
      </c>
      <c r="W12" t="str">
        <f>IF(HLOOKUP(W$1,[1]화!$A$1:$AO$21,12,0)="","",HLOOKUP(W$1,[1]화!$A$1:$AO$21,12,0))</f>
        <v>N</v>
      </c>
      <c r="X12" t="str">
        <f>IF(HLOOKUP(X$1,[1]화!$A$1:$AO$21,12,0)="","",HLOOKUP(X$1,[1]화!$A$1:$AO$21,12,0))</f>
        <v>SSA2</v>
      </c>
      <c r="Y12" t="str">
        <f>IF(HLOOKUP(Y$1,[1]화!$A$1:$AO$21,12,0)="","",HLOOKUP(Y$1,[1]화!$A$1:$AO$21,12,0))</f>
        <v>정규</v>
      </c>
      <c r="Z12" t="str">
        <f>IF(HLOOKUP(Z$1,[1]화!$A$1:$AO$21,12,0)="","",HLOOKUP(Z$1,[1]화!$A$1:$AO$21,12,0))</f>
        <v>자료</v>
      </c>
      <c r="AA12" t="str">
        <f>IF(HLOOKUP(AA$1,[1]화!$A$1:$AO$21,12,0)="","",HLOOKUP(AA$1,[1]화!$A$1:$AO$21,12,0))</f>
        <v/>
      </c>
      <c r="AB12" t="str">
        <f>IF(HLOOKUP(AB$1,[1]화!$A$1:$AO$21,12,0)="","",HLOOKUP(AB$1,[1]화!$A$1:$AO$21,12,0))</f>
        <v>그룹1</v>
      </c>
      <c r="AC12" t="str">
        <f>IF(HLOOKUP(AC$1,[1]화!$A$1:$AO$21,12,0)="","",HLOOKUP(AC$1,[1]화!$A$1:$AO$21,12,0))</f>
        <v>STEREO</v>
      </c>
      <c r="AD12" t="str">
        <f>IF(HLOOKUP(AD$1,[1]화!$A$1:$AO$21,12,0)="","",HLOOKUP(AD$1,[1]화!$A$1:$AO$21,12,0))</f>
        <v/>
      </c>
      <c r="AE12" s="1" t="str">
        <f>IF(HLOOKUP(AE$1,[1]화!$A$1:$AO$21,12,0)="","",HLOOKUP(AE$1,[1]화!$A$1:$AO$21,12,0))</f>
        <v/>
      </c>
      <c r="AF12">
        <f>IF(HLOOKUP(AF$1,[1]화!$A$1:$AO$21,12,0)="","",HLOOKUP(AF$1,[1]화!$A$1:$AO$21,12,0))</f>
        <v>0.66666666666666663</v>
      </c>
      <c r="AG12" t="str">
        <f>IF(HLOOKUP(AG$1,[1]화!$A$1:$AO$21,12,0)="","",HLOOKUP(AG$1,[1]화!$A$1:$AO$21,12,0))</f>
        <v>None</v>
      </c>
      <c r="AH12" t="str">
        <f>IF(HLOOKUP(AH$1,[1]화!$A$1:$AO$21,12,0)="","",HLOOKUP(AH$1,[1]화!$A$1:$AO$21,12,0))</f>
        <v>Y</v>
      </c>
      <c r="AI12" s="1" t="str">
        <f>IF(HLOOKUP(AI$1,[1]화!$A$1:$AO$21,12,0)="","",HLOOKUP(AI$1,[1]화!$A$1:$AO$21,12,0))</f>
        <v/>
      </c>
      <c r="AJ12">
        <f>IF(HLOOKUP(AJ$1,[1]화!$A$1:$AO$21,12,0)="","",HLOOKUP(AJ$1,[1]화!$A$1:$AO$21,12,0))</f>
        <v>0.66666666666666663</v>
      </c>
      <c r="AK12">
        <f>IF(HLOOKUP(AK$1,[1]화!$A$1:$AO$21,12,0)="","",HLOOKUP(AK$1,[1]화!$A$1:$AO$21,12,0))</f>
        <v>1</v>
      </c>
      <c r="AL12" t="str">
        <f>IF(HLOOKUP(AL$1,[1]화!$A$1:$AO$21,12,0)="","",HLOOKUP(AL$1,[1]화!$A$1:$AO$21,12,0))</f>
        <v/>
      </c>
      <c r="AM12" t="str">
        <f>IF(HLOOKUP(AM$1,[1]화!$A$1:$AO$21,12,0)="","",HLOOKUP(AM$1,[1]화!$A$1:$AO$21,12,0))</f>
        <v>Y</v>
      </c>
      <c r="AN12">
        <f>IF(HLOOKUP(AN$1,[1]화!$A$1:$AO$21,12,0)="","",HLOOKUP(AN$1,[1]화!$A$1:$AO$21,12,0))</f>
        <v>4</v>
      </c>
      <c r="AO12" t="str">
        <f>IF(HLOOKUP(AO$1,[1]화!$A$1:$AO$21,12,0)="","",HLOOKUP(AO$1,[1]화!$A$1:$AO$21,12,0))</f>
        <v>00:58:34:26</v>
      </c>
    </row>
    <row r="13" spans="1:41" x14ac:dyDescent="0.3">
      <c r="A13" t="str">
        <f>IF(HLOOKUP(A$1,[1]화!$A$1:$AO$21,13,0)="","",HLOOKUP(A$1,[1]화!$A$1:$AO$21,13,0))</f>
        <v>2023.08.08</v>
      </c>
      <c r="B13" s="1">
        <f>IF(HLOOKUP(B$1,[1]화!$A$1:$AO$21,13,0)="","",HLOOKUP(B$1,[1]화!$A$1:$AO$21,13,0))</f>
        <v>0.71875</v>
      </c>
      <c r="C13" s="1">
        <f>IF(HLOOKUP(C$1,[1]화!$A$1:$AO$21,13,0)="","",HLOOKUP(C$1,[1]화!$A$1:$AO$21,13,0))</f>
        <v>0.76736111111111116</v>
      </c>
      <c r="D13">
        <f>IF(HLOOKUP(D$1,[1]화!$A$1:$AO$21,13,0)="","",HLOOKUP(D$1,[1]화!$A$1:$AO$21,13,0))</f>
        <v>70</v>
      </c>
      <c r="E13">
        <f>IF(HLOOKUP(E$1,[1]화!$A$1:$AO$21,13,0)="","",HLOOKUP(E$1,[1]화!$A$1:$AO$21,13,0))</f>
        <v>68</v>
      </c>
      <c r="F13" t="str">
        <f>IF(HLOOKUP(F$1,[1]화!$A$1:$AO$21,13,0)="","",HLOOKUP(F$1,[1]화!$A$1:$AO$21,13,0))</f>
        <v>C23-A006</v>
      </c>
      <c r="G13" t="str">
        <f>IF(HLOOKUP(G$1,[1]화!$A$1:$AO$21,13,0)="","",HLOOKUP(G$1,[1]화!$A$1:$AO$21,13,0))</f>
        <v>미친원정대</v>
      </c>
      <c r="H13" t="str">
        <f>IF(HLOOKUP(H$1,[1]화!$A$1:$AO$21,13,0)="","",HLOOKUP(H$1,[1]화!$A$1:$AO$21,13,0))</f>
        <v>8회</v>
      </c>
      <c r="I13">
        <f>IF(HLOOKUP(I$1,[1]화!$A$1:$AO$21,13,0)="","",HLOOKUP(I$1,[1]화!$A$1:$AO$21,13,0))</f>
        <v>8</v>
      </c>
      <c r="J13" t="str">
        <f>IF(HLOOKUP(J$1,[1]화!$A$1:$AO$21,13,0)="","",HLOOKUP(J$1,[1]화!$A$1:$AO$21,13,0))</f>
        <v>순환</v>
      </c>
      <c r="K13" t="str">
        <f>IF(HLOOKUP(K$1,[1]화!$A$1:$AO$21,13,0)="","",HLOOKUP(K$1,[1]화!$A$1:$AO$21,13,0))</f>
        <v>재방</v>
      </c>
      <c r="L13" t="str">
        <f>IF(HLOOKUP(L$1,[1]화!$A$1:$AO$21,13,0)="","",HLOOKUP(L$1,[1]화!$A$1:$AO$21,13,0))</f>
        <v>HD</v>
      </c>
      <c r="M13" t="str">
        <f>IF(HLOOKUP(M$1,[1]화!$A$1:$AO$21,13,0)="","",HLOOKUP(M$1,[1]화!$A$1:$AO$21,13,0))</f>
        <v>N</v>
      </c>
      <c r="N13" t="str">
        <f>IF(HLOOKUP(N$1,[1]화!$A$1:$AO$21,13,0)="","",HLOOKUP(N$1,[1]화!$A$1:$AO$21,13,0))</f>
        <v>N</v>
      </c>
      <c r="O13" t="str">
        <f>IF(HLOOKUP(O$1,[1]화!$A$1:$AO$21,13,0)="","",HLOOKUP(O$1,[1]화!$A$1:$AO$21,13,0))</f>
        <v>N</v>
      </c>
      <c r="P13" t="str">
        <f>IF(HLOOKUP(P$1,[1]화!$A$1:$AO$21,13,0)="","",HLOOKUP(P$1,[1]화!$A$1:$AO$21,13,0))</f>
        <v>15 세</v>
      </c>
      <c r="Q13">
        <f>IF(HLOOKUP(Q$1,[1]화!$A$1:$AO$21,13,0)="","",HLOOKUP(Q$1,[1]화!$A$1:$AO$21,13,0))</f>
        <v>70</v>
      </c>
      <c r="R13" t="str">
        <f>IF(HLOOKUP(R$1,[1]화!$A$1:$AO$21,13,0)="","",HLOOKUP(R$1,[1]화!$A$1:$AO$21,13,0))</f>
        <v/>
      </c>
      <c r="S13" t="str">
        <f>IF(HLOOKUP(S$1,[1]화!$A$1:$AO$21,13,0)="","",HLOOKUP(S$1,[1]화!$A$1:$AO$21,13,0))</f>
        <v>Y</v>
      </c>
      <c r="T13" t="str">
        <f>IF(HLOOKUP(T$1,[1]화!$A$1:$AO$21,13,0)="","",HLOOKUP(T$1,[1]화!$A$1:$AO$21,13,0))</f>
        <v>Y</v>
      </c>
      <c r="U13" t="str">
        <f>IF(HLOOKUP(U$1,[1]화!$A$1:$AO$21,13,0)="","",HLOOKUP(U$1,[1]화!$A$1:$AO$21,13,0))</f>
        <v>Y</v>
      </c>
      <c r="V13" t="str">
        <f>IF(HLOOKUP(V$1,[1]화!$A$1:$AO$21,13,0)="","",HLOOKUP(V$1,[1]화!$A$1:$AO$21,13,0))</f>
        <v>N</v>
      </c>
      <c r="W13" t="str">
        <f>IF(HLOOKUP(W$1,[1]화!$A$1:$AO$21,13,0)="","",HLOOKUP(W$1,[1]화!$A$1:$AO$21,13,0))</f>
        <v>N</v>
      </c>
      <c r="X13" t="str">
        <f>IF(HLOOKUP(X$1,[1]화!$A$1:$AO$21,13,0)="","",HLOOKUP(X$1,[1]화!$A$1:$AO$21,13,0))</f>
        <v>SSA2</v>
      </c>
      <c r="Y13" t="str">
        <f>IF(HLOOKUP(Y$1,[1]화!$A$1:$AO$21,13,0)="","",HLOOKUP(Y$1,[1]화!$A$1:$AO$21,13,0))</f>
        <v>정규</v>
      </c>
      <c r="Z13" t="str">
        <f>IF(HLOOKUP(Z$1,[1]화!$A$1:$AO$21,13,0)="","",HLOOKUP(Z$1,[1]화!$A$1:$AO$21,13,0))</f>
        <v>자료</v>
      </c>
      <c r="AA13" t="str">
        <f>IF(HLOOKUP(AA$1,[1]화!$A$1:$AO$21,13,0)="","",HLOOKUP(AA$1,[1]화!$A$1:$AO$21,13,0))</f>
        <v/>
      </c>
      <c r="AB13" t="str">
        <f>IF(HLOOKUP(AB$1,[1]화!$A$1:$AO$21,13,0)="","",HLOOKUP(AB$1,[1]화!$A$1:$AO$21,13,0))</f>
        <v>그룹1</v>
      </c>
      <c r="AC13" t="str">
        <f>IF(HLOOKUP(AC$1,[1]화!$A$1:$AO$21,13,0)="","",HLOOKUP(AC$1,[1]화!$A$1:$AO$21,13,0))</f>
        <v>STEREO</v>
      </c>
      <c r="AD13" t="str">
        <f>IF(HLOOKUP(AD$1,[1]화!$A$1:$AO$21,13,0)="","",HLOOKUP(AD$1,[1]화!$A$1:$AO$21,13,0))</f>
        <v/>
      </c>
      <c r="AE13" s="1" t="str">
        <f>IF(HLOOKUP(AE$1,[1]화!$A$1:$AO$21,13,0)="","",HLOOKUP(AE$1,[1]화!$A$1:$AO$21,13,0))</f>
        <v/>
      </c>
      <c r="AF13">
        <f>IF(HLOOKUP(AF$1,[1]화!$A$1:$AO$21,13,0)="","",HLOOKUP(AF$1,[1]화!$A$1:$AO$21,13,0))</f>
        <v>0.71875</v>
      </c>
      <c r="AG13" t="str">
        <f>IF(HLOOKUP(AG$1,[1]화!$A$1:$AO$21,13,0)="","",HLOOKUP(AG$1,[1]화!$A$1:$AO$21,13,0))</f>
        <v>None</v>
      </c>
      <c r="AH13" t="str">
        <f>IF(HLOOKUP(AH$1,[1]화!$A$1:$AO$21,13,0)="","",HLOOKUP(AH$1,[1]화!$A$1:$AO$21,13,0))</f>
        <v>Y</v>
      </c>
      <c r="AI13" s="1" t="str">
        <f>IF(HLOOKUP(AI$1,[1]화!$A$1:$AO$21,13,0)="","",HLOOKUP(AI$1,[1]화!$A$1:$AO$21,13,0))</f>
        <v/>
      </c>
      <c r="AJ13">
        <f>IF(HLOOKUP(AJ$1,[1]화!$A$1:$AO$21,13,0)="","",HLOOKUP(AJ$1,[1]화!$A$1:$AO$21,13,0))</f>
        <v>0.71875</v>
      </c>
      <c r="AK13">
        <f>IF(HLOOKUP(AK$1,[1]화!$A$1:$AO$21,13,0)="","",HLOOKUP(AK$1,[1]화!$A$1:$AO$21,13,0))</f>
        <v>1</v>
      </c>
      <c r="AL13" t="str">
        <f>IF(HLOOKUP(AL$1,[1]화!$A$1:$AO$21,13,0)="","",HLOOKUP(AL$1,[1]화!$A$1:$AO$21,13,0))</f>
        <v/>
      </c>
      <c r="AM13" t="str">
        <f>IF(HLOOKUP(AM$1,[1]화!$A$1:$AO$21,13,0)="","",HLOOKUP(AM$1,[1]화!$A$1:$AO$21,13,0))</f>
        <v>Y</v>
      </c>
      <c r="AN13">
        <f>IF(HLOOKUP(AN$1,[1]화!$A$1:$AO$21,13,0)="","",HLOOKUP(AN$1,[1]화!$A$1:$AO$21,13,0))</f>
        <v>2</v>
      </c>
      <c r="AO13" t="str">
        <f>IF(HLOOKUP(AO$1,[1]화!$A$1:$AO$21,13,0)="","",HLOOKUP(AO$1,[1]화!$A$1:$AO$21,13,0))</f>
        <v>00:56:53:28</v>
      </c>
    </row>
    <row r="14" spans="1:41" x14ac:dyDescent="0.3">
      <c r="A14" t="str">
        <f>IF(HLOOKUP(A$1,[1]화!$A$1:$AO$21,14,0)="","",HLOOKUP(A$1,[1]화!$A$1:$AO$21,14,0))</f>
        <v>2023.08.08</v>
      </c>
      <c r="B14" s="1">
        <f>IF(HLOOKUP(B$1,[1]화!$A$1:$AO$21,14,0)="","",HLOOKUP(B$1,[1]화!$A$1:$AO$21,14,0))</f>
        <v>0.76736111111111116</v>
      </c>
      <c r="C14" s="1">
        <f>IF(HLOOKUP(C$1,[1]화!$A$1:$AO$21,14,0)="","",HLOOKUP(C$1,[1]화!$A$1:$AO$21,14,0))</f>
        <v>0.84027777777777779</v>
      </c>
      <c r="D14">
        <f>IF(HLOOKUP(D$1,[1]화!$A$1:$AO$21,14,0)="","",HLOOKUP(D$1,[1]화!$A$1:$AO$21,14,0))</f>
        <v>105</v>
      </c>
      <c r="E14">
        <f>IF(HLOOKUP(E$1,[1]화!$A$1:$AO$21,14,0)="","",HLOOKUP(E$1,[1]화!$A$1:$AO$21,14,0))</f>
        <v>103</v>
      </c>
      <c r="F14" t="str">
        <f>IF(HLOOKUP(F$1,[1]화!$A$1:$AO$21,14,0)="","",HLOOKUP(F$1,[1]화!$A$1:$AO$21,14,0))</f>
        <v>D23-B005</v>
      </c>
      <c r="G14" t="str">
        <f>IF(HLOOKUP(G$1,[1]화!$A$1:$AO$21,14,0)="","",HLOOKUP(G$1,[1]화!$A$1:$AO$21,14,0))</f>
        <v>놀라운토요일</v>
      </c>
      <c r="H14" t="str">
        <f>IF(HLOOKUP(H$1,[1]화!$A$1:$AO$21,14,0)="","",HLOOKUP(H$1,[1]화!$A$1:$AO$21,14,0))</f>
        <v>240회</v>
      </c>
      <c r="I14">
        <f>IF(HLOOKUP(I$1,[1]화!$A$1:$AO$21,14,0)="","",HLOOKUP(I$1,[1]화!$A$1:$AO$21,14,0))</f>
        <v>240</v>
      </c>
      <c r="J14" t="str">
        <f>IF(HLOOKUP(J$1,[1]화!$A$1:$AO$21,14,0)="","",HLOOKUP(J$1,[1]화!$A$1:$AO$21,14,0))</f>
        <v>순환</v>
      </c>
      <c r="K14" t="str">
        <f>IF(HLOOKUP(K$1,[1]화!$A$1:$AO$21,14,0)="","",HLOOKUP(K$1,[1]화!$A$1:$AO$21,14,0))</f>
        <v>본방</v>
      </c>
      <c r="L14" t="str">
        <f>IF(HLOOKUP(L$1,[1]화!$A$1:$AO$21,14,0)="","",HLOOKUP(L$1,[1]화!$A$1:$AO$21,14,0))</f>
        <v>HD</v>
      </c>
      <c r="M14" t="str">
        <f>IF(HLOOKUP(M$1,[1]화!$A$1:$AO$21,14,0)="","",HLOOKUP(M$1,[1]화!$A$1:$AO$21,14,0))</f>
        <v>N</v>
      </c>
      <c r="N14" t="str">
        <f>IF(HLOOKUP(N$1,[1]화!$A$1:$AO$21,14,0)="","",HLOOKUP(N$1,[1]화!$A$1:$AO$21,14,0))</f>
        <v>N</v>
      </c>
      <c r="O14" t="str">
        <f>IF(HLOOKUP(O$1,[1]화!$A$1:$AO$21,14,0)="","",HLOOKUP(O$1,[1]화!$A$1:$AO$21,14,0))</f>
        <v>N</v>
      </c>
      <c r="P14" t="str">
        <f>IF(HLOOKUP(P$1,[1]화!$A$1:$AO$21,14,0)="","",HLOOKUP(P$1,[1]화!$A$1:$AO$21,14,0))</f>
        <v>15 세</v>
      </c>
      <c r="Q14">
        <f>IF(HLOOKUP(Q$1,[1]화!$A$1:$AO$21,14,0)="","",HLOOKUP(Q$1,[1]화!$A$1:$AO$21,14,0))</f>
        <v>105</v>
      </c>
      <c r="R14" t="str">
        <f>IF(HLOOKUP(R$1,[1]화!$A$1:$AO$21,14,0)="","",HLOOKUP(R$1,[1]화!$A$1:$AO$21,14,0))</f>
        <v/>
      </c>
      <c r="S14" t="str">
        <f>IF(HLOOKUP(S$1,[1]화!$A$1:$AO$21,14,0)="","",HLOOKUP(S$1,[1]화!$A$1:$AO$21,14,0))</f>
        <v>Y</v>
      </c>
      <c r="T14" t="str">
        <f>IF(HLOOKUP(T$1,[1]화!$A$1:$AO$21,14,0)="","",HLOOKUP(T$1,[1]화!$A$1:$AO$21,14,0))</f>
        <v>Y</v>
      </c>
      <c r="U14" t="str">
        <f>IF(HLOOKUP(U$1,[1]화!$A$1:$AO$21,14,0)="","",HLOOKUP(U$1,[1]화!$A$1:$AO$21,14,0))</f>
        <v>Y</v>
      </c>
      <c r="V14" t="str">
        <f>IF(HLOOKUP(V$1,[1]화!$A$1:$AO$21,14,0)="","",HLOOKUP(V$1,[1]화!$A$1:$AO$21,14,0))</f>
        <v>N</v>
      </c>
      <c r="W14" t="str">
        <f>IF(HLOOKUP(W$1,[1]화!$A$1:$AO$21,14,0)="","",HLOOKUP(W$1,[1]화!$A$1:$AO$21,14,0))</f>
        <v>N</v>
      </c>
      <c r="X14" t="str">
        <f>IF(HLOOKUP(X$1,[1]화!$A$1:$AO$21,14,0)="","",HLOOKUP(X$1,[1]화!$A$1:$AO$21,14,0))</f>
        <v>SA</v>
      </c>
      <c r="Y14" t="str">
        <f>IF(HLOOKUP(Y$1,[1]화!$A$1:$AO$21,14,0)="","",HLOOKUP(Y$1,[1]화!$A$1:$AO$21,14,0))</f>
        <v>정규</v>
      </c>
      <c r="Z14" t="str">
        <f>IF(HLOOKUP(Z$1,[1]화!$A$1:$AO$21,14,0)="","",HLOOKUP(Z$1,[1]화!$A$1:$AO$21,14,0))</f>
        <v>자료</v>
      </c>
      <c r="AA14" t="str">
        <f>IF(HLOOKUP(AA$1,[1]화!$A$1:$AO$21,14,0)="","",HLOOKUP(AA$1,[1]화!$A$1:$AO$21,14,0))</f>
        <v/>
      </c>
      <c r="AB14" t="str">
        <f>IF(HLOOKUP(AB$1,[1]화!$A$1:$AO$21,14,0)="","",HLOOKUP(AB$1,[1]화!$A$1:$AO$21,14,0))</f>
        <v>그룹1</v>
      </c>
      <c r="AC14" t="str">
        <f>IF(HLOOKUP(AC$1,[1]화!$A$1:$AO$21,14,0)="","",HLOOKUP(AC$1,[1]화!$A$1:$AO$21,14,0))</f>
        <v>STEREO</v>
      </c>
      <c r="AD14" t="str">
        <f>IF(HLOOKUP(AD$1,[1]화!$A$1:$AO$21,14,0)="","",HLOOKUP(AD$1,[1]화!$A$1:$AO$21,14,0))</f>
        <v/>
      </c>
      <c r="AE14" s="1" t="str">
        <f>IF(HLOOKUP(AE$1,[1]화!$A$1:$AO$21,14,0)="","",HLOOKUP(AE$1,[1]화!$A$1:$AO$21,14,0))</f>
        <v/>
      </c>
      <c r="AF14">
        <f>IF(HLOOKUP(AF$1,[1]화!$A$1:$AO$21,14,0)="","",HLOOKUP(AF$1,[1]화!$A$1:$AO$21,14,0))</f>
        <v>0.76736111111111116</v>
      </c>
      <c r="AG14" t="str">
        <f>IF(HLOOKUP(AG$1,[1]화!$A$1:$AO$21,14,0)="","",HLOOKUP(AG$1,[1]화!$A$1:$AO$21,14,0))</f>
        <v>None</v>
      </c>
      <c r="AH14" t="str">
        <f>IF(HLOOKUP(AH$1,[1]화!$A$1:$AO$21,14,0)="","",HLOOKUP(AH$1,[1]화!$A$1:$AO$21,14,0))</f>
        <v>Y</v>
      </c>
      <c r="AI14" s="1" t="str">
        <f>IF(HLOOKUP(AI$1,[1]화!$A$1:$AO$21,14,0)="","",HLOOKUP(AI$1,[1]화!$A$1:$AO$21,14,0))</f>
        <v/>
      </c>
      <c r="AJ14">
        <f>IF(HLOOKUP(AJ$1,[1]화!$A$1:$AO$21,14,0)="","",HLOOKUP(AJ$1,[1]화!$A$1:$AO$21,14,0))</f>
        <v>0.76736111111111116</v>
      </c>
      <c r="AK14">
        <f>IF(HLOOKUP(AK$1,[1]화!$A$1:$AO$21,14,0)="","",HLOOKUP(AK$1,[1]화!$A$1:$AO$21,14,0))</f>
        <v>1</v>
      </c>
      <c r="AL14" t="str">
        <f>IF(HLOOKUP(AL$1,[1]화!$A$1:$AO$21,14,0)="","",HLOOKUP(AL$1,[1]화!$A$1:$AO$21,14,0))</f>
        <v/>
      </c>
      <c r="AM14" t="str">
        <f>IF(HLOOKUP(AM$1,[1]화!$A$1:$AO$21,14,0)="","",HLOOKUP(AM$1,[1]화!$A$1:$AO$21,14,0))</f>
        <v>Y</v>
      </c>
      <c r="AN14">
        <f>IF(HLOOKUP(AN$1,[1]화!$A$1:$AO$21,14,0)="","",HLOOKUP(AN$1,[1]화!$A$1:$AO$21,14,0))</f>
        <v>4</v>
      </c>
      <c r="AO14" t="str">
        <f>IF(HLOOKUP(AO$1,[1]화!$A$1:$AO$21,14,0)="","",HLOOKUP(AO$1,[1]화!$A$1:$AO$21,14,0))</f>
        <v>01:26:00:28</v>
      </c>
    </row>
    <row r="15" spans="1:41" x14ac:dyDescent="0.3">
      <c r="A15" t="str">
        <f>IF(HLOOKUP(A$1,[1]화!$A$1:$AO$21,15,0)="","",HLOOKUP(A$1,[1]화!$A$1:$AO$21,15,0))</f>
        <v>2023.08.08</v>
      </c>
      <c r="B15" s="1">
        <f>IF(HLOOKUP(B$1,[1]화!$A$1:$AO$21,15,0)="","",HLOOKUP(B$1,[1]화!$A$1:$AO$21,15,0))</f>
        <v>0.84027777777777779</v>
      </c>
      <c r="C15" s="1">
        <f>IF(HLOOKUP(C$1,[1]화!$A$1:$AO$21,15,0)="","",HLOOKUP(C$1,[1]화!$A$1:$AO$21,15,0))</f>
        <v>0.90277777777777779</v>
      </c>
      <c r="D15">
        <f>IF(HLOOKUP(D$1,[1]화!$A$1:$AO$21,15,0)="","",HLOOKUP(D$1,[1]화!$A$1:$AO$21,15,0))</f>
        <v>90</v>
      </c>
      <c r="E15">
        <f>IF(HLOOKUP(E$1,[1]화!$A$1:$AO$21,15,0)="","",HLOOKUP(E$1,[1]화!$A$1:$AO$21,15,0))</f>
        <v>89</v>
      </c>
      <c r="F15" t="str">
        <f>IF(HLOOKUP(F$1,[1]화!$A$1:$AO$21,15,0)="","",HLOOKUP(F$1,[1]화!$A$1:$AO$21,15,0))</f>
        <v>D23-B006</v>
      </c>
      <c r="G15" t="str">
        <f>IF(HLOOKUP(G$1,[1]화!$A$1:$AO$21,15,0)="","",HLOOKUP(G$1,[1]화!$A$1:$AO$21,15,0))</f>
        <v>아씨 두리안</v>
      </c>
      <c r="H15" t="str">
        <f>IF(HLOOKUP(H$1,[1]화!$A$1:$AO$21,15,0)="","",HLOOKUP(H$1,[1]화!$A$1:$AO$21,15,0))</f>
        <v>13회</v>
      </c>
      <c r="I15">
        <f>IF(HLOOKUP(I$1,[1]화!$A$1:$AO$21,15,0)="","",HLOOKUP(I$1,[1]화!$A$1:$AO$21,15,0))</f>
        <v>13</v>
      </c>
      <c r="J15" t="str">
        <f>IF(HLOOKUP(J$1,[1]화!$A$1:$AO$21,15,0)="","",HLOOKUP(J$1,[1]화!$A$1:$AO$21,15,0))</f>
        <v>순환</v>
      </c>
      <c r="K15" t="str">
        <f>IF(HLOOKUP(K$1,[1]화!$A$1:$AO$21,15,0)="","",HLOOKUP(K$1,[1]화!$A$1:$AO$21,15,0))</f>
        <v>재방</v>
      </c>
      <c r="L15" t="str">
        <f>IF(HLOOKUP(L$1,[1]화!$A$1:$AO$21,15,0)="","",HLOOKUP(L$1,[1]화!$A$1:$AO$21,15,0))</f>
        <v>HD</v>
      </c>
      <c r="M15" t="str">
        <f>IF(HLOOKUP(M$1,[1]화!$A$1:$AO$21,15,0)="","",HLOOKUP(M$1,[1]화!$A$1:$AO$21,15,0))</f>
        <v>N</v>
      </c>
      <c r="N15" t="str">
        <f>IF(HLOOKUP(N$1,[1]화!$A$1:$AO$21,15,0)="","",HLOOKUP(N$1,[1]화!$A$1:$AO$21,15,0))</f>
        <v>N</v>
      </c>
      <c r="O15" t="str">
        <f>IF(HLOOKUP(O$1,[1]화!$A$1:$AO$21,15,0)="","",HLOOKUP(O$1,[1]화!$A$1:$AO$21,15,0))</f>
        <v>N</v>
      </c>
      <c r="P15" t="str">
        <f>IF(HLOOKUP(P$1,[1]화!$A$1:$AO$21,15,0)="","",HLOOKUP(P$1,[1]화!$A$1:$AO$21,15,0))</f>
        <v>15 세</v>
      </c>
      <c r="Q15">
        <f>IF(HLOOKUP(Q$1,[1]화!$A$1:$AO$21,15,0)="","",HLOOKUP(Q$1,[1]화!$A$1:$AO$21,15,0))</f>
        <v>90</v>
      </c>
      <c r="R15" t="str">
        <f>IF(HLOOKUP(R$1,[1]화!$A$1:$AO$21,15,0)="","",HLOOKUP(R$1,[1]화!$A$1:$AO$21,15,0))</f>
        <v/>
      </c>
      <c r="S15" t="str">
        <f>IF(HLOOKUP(S$1,[1]화!$A$1:$AO$21,15,0)="","",HLOOKUP(S$1,[1]화!$A$1:$AO$21,15,0))</f>
        <v>Y</v>
      </c>
      <c r="T15" t="str">
        <f>IF(HLOOKUP(T$1,[1]화!$A$1:$AO$21,15,0)="","",HLOOKUP(T$1,[1]화!$A$1:$AO$21,15,0))</f>
        <v>Y</v>
      </c>
      <c r="U15" t="str">
        <f>IF(HLOOKUP(U$1,[1]화!$A$1:$AO$21,15,0)="","",HLOOKUP(U$1,[1]화!$A$1:$AO$21,15,0))</f>
        <v>Y</v>
      </c>
      <c r="V15" t="str">
        <f>IF(HLOOKUP(V$1,[1]화!$A$1:$AO$21,15,0)="","",HLOOKUP(V$1,[1]화!$A$1:$AO$21,15,0))</f>
        <v>Y</v>
      </c>
      <c r="W15" t="str">
        <f>IF(HLOOKUP(W$1,[1]화!$A$1:$AO$21,15,0)="","",HLOOKUP(W$1,[1]화!$A$1:$AO$21,15,0))</f>
        <v>Y</v>
      </c>
      <c r="X15" t="str">
        <f>IF(HLOOKUP(X$1,[1]화!$A$1:$AO$21,15,0)="","",HLOOKUP(X$1,[1]화!$A$1:$AO$21,15,0))</f>
        <v>SSA2</v>
      </c>
      <c r="Y15" t="str">
        <f>IF(HLOOKUP(Y$1,[1]화!$A$1:$AO$21,15,0)="","",HLOOKUP(Y$1,[1]화!$A$1:$AO$21,15,0))</f>
        <v>정규</v>
      </c>
      <c r="Z15" t="str">
        <f>IF(HLOOKUP(Z$1,[1]화!$A$1:$AO$21,15,0)="","",HLOOKUP(Z$1,[1]화!$A$1:$AO$21,15,0))</f>
        <v>자료</v>
      </c>
      <c r="AA15" t="str">
        <f>IF(HLOOKUP(AA$1,[1]화!$A$1:$AO$21,15,0)="","",HLOOKUP(AA$1,[1]화!$A$1:$AO$21,15,0))</f>
        <v/>
      </c>
      <c r="AB15" t="str">
        <f>IF(HLOOKUP(AB$1,[1]화!$A$1:$AO$21,15,0)="","",HLOOKUP(AB$1,[1]화!$A$1:$AO$21,15,0))</f>
        <v>그룹1</v>
      </c>
      <c r="AC15" t="str">
        <f>IF(HLOOKUP(AC$1,[1]화!$A$1:$AO$21,15,0)="","",HLOOKUP(AC$1,[1]화!$A$1:$AO$21,15,0))</f>
        <v>STEREO</v>
      </c>
      <c r="AD15" t="str">
        <f>IF(HLOOKUP(AD$1,[1]화!$A$1:$AO$21,15,0)="","",HLOOKUP(AD$1,[1]화!$A$1:$AO$21,15,0))</f>
        <v/>
      </c>
      <c r="AE15" s="1" t="str">
        <f>IF(HLOOKUP(AE$1,[1]화!$A$1:$AO$21,15,0)="","",HLOOKUP(AE$1,[1]화!$A$1:$AO$21,15,0))</f>
        <v/>
      </c>
      <c r="AF15">
        <f>IF(HLOOKUP(AF$1,[1]화!$A$1:$AO$21,15,0)="","",HLOOKUP(AF$1,[1]화!$A$1:$AO$21,15,0))</f>
        <v>0.84027777777777779</v>
      </c>
      <c r="AG15" t="str">
        <f>IF(HLOOKUP(AG$1,[1]화!$A$1:$AO$21,15,0)="","",HLOOKUP(AG$1,[1]화!$A$1:$AO$21,15,0))</f>
        <v>None</v>
      </c>
      <c r="AH15" t="str">
        <f>IF(HLOOKUP(AH$1,[1]화!$A$1:$AO$21,15,0)="","",HLOOKUP(AH$1,[1]화!$A$1:$AO$21,15,0))</f>
        <v>Y</v>
      </c>
      <c r="AI15" s="1" t="str">
        <f>IF(HLOOKUP(AI$1,[1]화!$A$1:$AO$21,15,0)="","",HLOOKUP(AI$1,[1]화!$A$1:$AO$21,15,0))</f>
        <v/>
      </c>
      <c r="AJ15">
        <f>IF(HLOOKUP(AJ$1,[1]화!$A$1:$AO$21,15,0)="","",HLOOKUP(AJ$1,[1]화!$A$1:$AO$21,15,0))</f>
        <v>0.84027777777777779</v>
      </c>
      <c r="AK15">
        <f>IF(HLOOKUP(AK$1,[1]화!$A$1:$AO$21,15,0)="","",HLOOKUP(AK$1,[1]화!$A$1:$AO$21,15,0))</f>
        <v>1</v>
      </c>
      <c r="AL15" t="str">
        <f>IF(HLOOKUP(AL$1,[1]화!$A$1:$AO$21,15,0)="","",HLOOKUP(AL$1,[1]화!$A$1:$AO$21,15,0))</f>
        <v/>
      </c>
      <c r="AM15" t="str">
        <f>IF(HLOOKUP(AM$1,[1]화!$A$1:$AO$21,15,0)="","",HLOOKUP(AM$1,[1]화!$A$1:$AO$21,15,0))</f>
        <v>Y</v>
      </c>
      <c r="AN15">
        <f>IF(HLOOKUP(AN$1,[1]화!$A$1:$AO$21,15,0)="","",HLOOKUP(AN$1,[1]화!$A$1:$AO$21,15,0))</f>
        <v>3</v>
      </c>
      <c r="AO15" t="str">
        <f>IF(HLOOKUP(AO$1,[1]화!$A$1:$AO$21,15,0)="","",HLOOKUP(AO$1,[1]화!$A$1:$AO$21,15,0))</f>
        <v>01:14:31:25</v>
      </c>
    </row>
    <row r="16" spans="1:41" x14ac:dyDescent="0.3">
      <c r="A16" t="str">
        <f>IF(HLOOKUP(A$1,[1]화!$A$1:$AO$21,16,0)="","",HLOOKUP(A$1,[1]화!$A$1:$AO$21,16,0))</f>
        <v>2023.08.08</v>
      </c>
      <c r="B16" s="1">
        <f>IF(HLOOKUP(B$1,[1]화!$A$1:$AO$21,16,0)="","",HLOOKUP(B$1,[1]화!$A$1:$AO$21,16,0))</f>
        <v>0.90277777777777779</v>
      </c>
      <c r="C16" s="1">
        <f>IF(HLOOKUP(C$1,[1]화!$A$1:$AO$21,16,0)="","",HLOOKUP(C$1,[1]화!$A$1:$AO$21,16,0))</f>
        <v>0.96875</v>
      </c>
      <c r="D16">
        <f>IF(HLOOKUP(D$1,[1]화!$A$1:$AO$21,16,0)="","",HLOOKUP(D$1,[1]화!$A$1:$AO$21,16,0))</f>
        <v>95</v>
      </c>
      <c r="E16">
        <f>IF(HLOOKUP(E$1,[1]화!$A$1:$AO$21,16,0)="","",HLOOKUP(E$1,[1]화!$A$1:$AO$21,16,0))</f>
        <v>93</v>
      </c>
      <c r="F16" t="str">
        <f>IF(HLOOKUP(F$1,[1]화!$A$1:$AO$21,16,0)="","",HLOOKUP(F$1,[1]화!$A$1:$AO$21,16,0))</f>
        <v>D23-B006</v>
      </c>
      <c r="G16" t="str">
        <f>IF(HLOOKUP(G$1,[1]화!$A$1:$AO$21,16,0)="","",HLOOKUP(G$1,[1]화!$A$1:$AO$21,16,0))</f>
        <v>아씨 두리안</v>
      </c>
      <c r="H16" t="str">
        <f>IF(HLOOKUP(H$1,[1]화!$A$1:$AO$21,16,0)="","",HLOOKUP(H$1,[1]화!$A$1:$AO$21,16,0))</f>
        <v>14회</v>
      </c>
      <c r="I16">
        <f>IF(HLOOKUP(I$1,[1]화!$A$1:$AO$21,16,0)="","",HLOOKUP(I$1,[1]화!$A$1:$AO$21,16,0))</f>
        <v>14</v>
      </c>
      <c r="J16" t="str">
        <f>IF(HLOOKUP(J$1,[1]화!$A$1:$AO$21,16,0)="","",HLOOKUP(J$1,[1]화!$A$1:$AO$21,16,0))</f>
        <v>순환</v>
      </c>
      <c r="K16" t="str">
        <f>IF(HLOOKUP(K$1,[1]화!$A$1:$AO$21,16,0)="","",HLOOKUP(K$1,[1]화!$A$1:$AO$21,16,0))</f>
        <v>재방</v>
      </c>
      <c r="L16" t="str">
        <f>IF(HLOOKUP(L$1,[1]화!$A$1:$AO$21,16,0)="","",HLOOKUP(L$1,[1]화!$A$1:$AO$21,16,0))</f>
        <v>HD</v>
      </c>
      <c r="M16" t="str">
        <f>IF(HLOOKUP(M$1,[1]화!$A$1:$AO$21,16,0)="","",HLOOKUP(M$1,[1]화!$A$1:$AO$21,16,0))</f>
        <v>N</v>
      </c>
      <c r="N16" t="str">
        <f>IF(HLOOKUP(N$1,[1]화!$A$1:$AO$21,16,0)="","",HLOOKUP(N$1,[1]화!$A$1:$AO$21,16,0))</f>
        <v>N</v>
      </c>
      <c r="O16" t="str">
        <f>IF(HLOOKUP(O$1,[1]화!$A$1:$AO$21,16,0)="","",HLOOKUP(O$1,[1]화!$A$1:$AO$21,16,0))</f>
        <v>N</v>
      </c>
      <c r="P16" t="str">
        <f>IF(HLOOKUP(P$1,[1]화!$A$1:$AO$21,16,0)="","",HLOOKUP(P$1,[1]화!$A$1:$AO$21,16,0))</f>
        <v>15 세</v>
      </c>
      <c r="Q16">
        <f>IF(HLOOKUP(Q$1,[1]화!$A$1:$AO$21,16,0)="","",HLOOKUP(Q$1,[1]화!$A$1:$AO$21,16,0))</f>
        <v>95</v>
      </c>
      <c r="R16" t="str">
        <f>IF(HLOOKUP(R$1,[1]화!$A$1:$AO$21,16,0)="","",HLOOKUP(R$1,[1]화!$A$1:$AO$21,16,0))</f>
        <v/>
      </c>
      <c r="S16" t="str">
        <f>IF(HLOOKUP(S$1,[1]화!$A$1:$AO$21,16,0)="","",HLOOKUP(S$1,[1]화!$A$1:$AO$21,16,0))</f>
        <v>Y</v>
      </c>
      <c r="T16" t="str">
        <f>IF(HLOOKUP(T$1,[1]화!$A$1:$AO$21,16,0)="","",HLOOKUP(T$1,[1]화!$A$1:$AO$21,16,0))</f>
        <v>Y</v>
      </c>
      <c r="U16" t="str">
        <f>IF(HLOOKUP(U$1,[1]화!$A$1:$AO$21,16,0)="","",HLOOKUP(U$1,[1]화!$A$1:$AO$21,16,0))</f>
        <v>Y</v>
      </c>
      <c r="V16" t="str">
        <f>IF(HLOOKUP(V$1,[1]화!$A$1:$AO$21,16,0)="","",HLOOKUP(V$1,[1]화!$A$1:$AO$21,16,0))</f>
        <v>Y</v>
      </c>
      <c r="W16" t="str">
        <f>IF(HLOOKUP(W$1,[1]화!$A$1:$AO$21,16,0)="","",HLOOKUP(W$1,[1]화!$A$1:$AO$21,16,0))</f>
        <v>Y</v>
      </c>
      <c r="X16" t="str">
        <f>IF(HLOOKUP(X$1,[1]화!$A$1:$AO$21,16,0)="","",HLOOKUP(X$1,[1]화!$A$1:$AO$21,16,0))</f>
        <v>SSA2</v>
      </c>
      <c r="Y16" t="str">
        <f>IF(HLOOKUP(Y$1,[1]화!$A$1:$AO$21,16,0)="","",HLOOKUP(Y$1,[1]화!$A$1:$AO$21,16,0))</f>
        <v>정규</v>
      </c>
      <c r="Z16" t="str">
        <f>IF(HLOOKUP(Z$1,[1]화!$A$1:$AO$21,16,0)="","",HLOOKUP(Z$1,[1]화!$A$1:$AO$21,16,0))</f>
        <v/>
      </c>
      <c r="AA16" t="str">
        <f>IF(HLOOKUP(AA$1,[1]화!$A$1:$AO$21,16,0)="","",HLOOKUP(AA$1,[1]화!$A$1:$AO$21,16,0))</f>
        <v/>
      </c>
      <c r="AB16" t="str">
        <f>IF(HLOOKUP(AB$1,[1]화!$A$1:$AO$21,16,0)="","",HLOOKUP(AB$1,[1]화!$A$1:$AO$21,16,0))</f>
        <v>그룹1</v>
      </c>
      <c r="AC16" t="str">
        <f>IF(HLOOKUP(AC$1,[1]화!$A$1:$AO$21,16,0)="","",HLOOKUP(AC$1,[1]화!$A$1:$AO$21,16,0))</f>
        <v>STEREO</v>
      </c>
      <c r="AD16" t="str">
        <f>IF(HLOOKUP(AD$1,[1]화!$A$1:$AO$21,16,0)="","",HLOOKUP(AD$1,[1]화!$A$1:$AO$21,16,0))</f>
        <v/>
      </c>
      <c r="AE16" s="1" t="str">
        <f>IF(HLOOKUP(AE$1,[1]화!$A$1:$AO$21,16,0)="","",HLOOKUP(AE$1,[1]화!$A$1:$AO$21,16,0))</f>
        <v/>
      </c>
      <c r="AF16">
        <f>IF(HLOOKUP(AF$1,[1]화!$A$1:$AO$21,16,0)="","",HLOOKUP(AF$1,[1]화!$A$1:$AO$21,16,0))</f>
        <v>0.90277777777777779</v>
      </c>
      <c r="AG16" t="str">
        <f>IF(HLOOKUP(AG$1,[1]화!$A$1:$AO$21,16,0)="","",HLOOKUP(AG$1,[1]화!$A$1:$AO$21,16,0))</f>
        <v>None</v>
      </c>
      <c r="AH16" t="str">
        <f>IF(HLOOKUP(AH$1,[1]화!$A$1:$AO$21,16,0)="","",HLOOKUP(AH$1,[1]화!$A$1:$AO$21,16,0))</f>
        <v>Y</v>
      </c>
      <c r="AI16" s="1" t="str">
        <f>IF(HLOOKUP(AI$1,[1]화!$A$1:$AO$21,16,0)="","",HLOOKUP(AI$1,[1]화!$A$1:$AO$21,16,0))</f>
        <v/>
      </c>
      <c r="AJ16">
        <f>IF(HLOOKUP(AJ$1,[1]화!$A$1:$AO$21,16,0)="","",HLOOKUP(AJ$1,[1]화!$A$1:$AO$21,16,0))</f>
        <v>0.90277777777777779</v>
      </c>
      <c r="AK16">
        <f>IF(HLOOKUP(AK$1,[1]화!$A$1:$AO$21,16,0)="","",HLOOKUP(AK$1,[1]화!$A$1:$AO$21,16,0))</f>
        <v>1</v>
      </c>
      <c r="AL16" t="str">
        <f>IF(HLOOKUP(AL$1,[1]화!$A$1:$AO$21,16,0)="","",HLOOKUP(AL$1,[1]화!$A$1:$AO$21,16,0))</f>
        <v/>
      </c>
      <c r="AM16" t="str">
        <f>IF(HLOOKUP(AM$1,[1]화!$A$1:$AO$21,16,0)="","",HLOOKUP(AM$1,[1]화!$A$1:$AO$21,16,0))</f>
        <v>Y</v>
      </c>
      <c r="AN16">
        <f>IF(HLOOKUP(AN$1,[1]화!$A$1:$AO$21,16,0)="","",HLOOKUP(AN$1,[1]화!$A$1:$AO$21,16,0))</f>
        <v>3</v>
      </c>
      <c r="AO16" t="str">
        <f>IF(HLOOKUP(AO$1,[1]화!$A$1:$AO$21,16,0)="","",HLOOKUP(AO$1,[1]화!$A$1:$AO$21,16,0))</f>
        <v>01:17:11:11</v>
      </c>
    </row>
    <row r="17" spans="1:41" x14ac:dyDescent="0.3">
      <c r="A17" t="str">
        <f>IF(HLOOKUP(A$1,[1]화!$A$1:$AO$21,17,0)="","",HLOOKUP(A$1,[1]화!$A$1:$AO$21,17,0))</f>
        <v>2023.08.08</v>
      </c>
      <c r="B17" s="1">
        <f>IF(HLOOKUP(B$1,[1]화!$A$1:$AO$21,17,0)="","",HLOOKUP(B$1,[1]화!$A$1:$AO$21,17,0))</f>
        <v>0.96875</v>
      </c>
      <c r="C17" s="1">
        <f>IF(HLOOKUP(C$1,[1]화!$A$1:$AO$21,17,0)="","",HLOOKUP(C$1,[1]화!$A$1:$AO$21,17,0))</f>
        <v>1.0416666666666667</v>
      </c>
      <c r="D17">
        <f>IF(HLOOKUP(D$1,[1]화!$A$1:$AO$21,17,0)="","",HLOOKUP(D$1,[1]화!$A$1:$AO$21,17,0))</f>
        <v>105</v>
      </c>
      <c r="E17">
        <f>IF(HLOOKUP(E$1,[1]화!$A$1:$AO$21,17,0)="","",HLOOKUP(E$1,[1]화!$A$1:$AO$21,17,0))</f>
        <v>103</v>
      </c>
      <c r="F17" t="str">
        <f>IF(HLOOKUP(F$1,[1]화!$A$1:$AO$21,17,0)="","",HLOOKUP(F$1,[1]화!$A$1:$AO$21,17,0))</f>
        <v>D23-B005</v>
      </c>
      <c r="G17" t="str">
        <f>IF(HLOOKUP(G$1,[1]화!$A$1:$AO$21,17,0)="","",HLOOKUP(G$1,[1]화!$A$1:$AO$21,17,0))</f>
        <v>놀라운토요일</v>
      </c>
      <c r="H17" t="str">
        <f>IF(HLOOKUP(H$1,[1]화!$A$1:$AO$21,17,0)="","",HLOOKUP(H$1,[1]화!$A$1:$AO$21,17,0))</f>
        <v>240회</v>
      </c>
      <c r="I17">
        <f>IF(HLOOKUP(I$1,[1]화!$A$1:$AO$21,17,0)="","",HLOOKUP(I$1,[1]화!$A$1:$AO$21,17,0))</f>
        <v>240</v>
      </c>
      <c r="J17" t="str">
        <f>IF(HLOOKUP(J$1,[1]화!$A$1:$AO$21,17,0)="","",HLOOKUP(J$1,[1]화!$A$1:$AO$21,17,0))</f>
        <v>순환</v>
      </c>
      <c r="K17" t="str">
        <f>IF(HLOOKUP(K$1,[1]화!$A$1:$AO$21,17,0)="","",HLOOKUP(K$1,[1]화!$A$1:$AO$21,17,0))</f>
        <v>재방</v>
      </c>
      <c r="L17" t="str">
        <f>IF(HLOOKUP(L$1,[1]화!$A$1:$AO$21,17,0)="","",HLOOKUP(L$1,[1]화!$A$1:$AO$21,17,0))</f>
        <v>HD</v>
      </c>
      <c r="M17" t="str">
        <f>IF(HLOOKUP(M$1,[1]화!$A$1:$AO$21,17,0)="","",HLOOKUP(M$1,[1]화!$A$1:$AO$21,17,0))</f>
        <v>N</v>
      </c>
      <c r="N17" t="str">
        <f>IF(HLOOKUP(N$1,[1]화!$A$1:$AO$21,17,0)="","",HLOOKUP(N$1,[1]화!$A$1:$AO$21,17,0))</f>
        <v>N</v>
      </c>
      <c r="O17" t="str">
        <f>IF(HLOOKUP(O$1,[1]화!$A$1:$AO$21,17,0)="","",HLOOKUP(O$1,[1]화!$A$1:$AO$21,17,0))</f>
        <v>N</v>
      </c>
      <c r="P17" t="str">
        <f>IF(HLOOKUP(P$1,[1]화!$A$1:$AO$21,17,0)="","",HLOOKUP(P$1,[1]화!$A$1:$AO$21,17,0))</f>
        <v>15 세</v>
      </c>
      <c r="Q17">
        <f>IF(HLOOKUP(Q$1,[1]화!$A$1:$AO$21,17,0)="","",HLOOKUP(Q$1,[1]화!$A$1:$AO$21,17,0))</f>
        <v>105</v>
      </c>
      <c r="R17" t="str">
        <f>IF(HLOOKUP(R$1,[1]화!$A$1:$AO$21,17,0)="","",HLOOKUP(R$1,[1]화!$A$1:$AO$21,17,0))</f>
        <v/>
      </c>
      <c r="S17" t="str">
        <f>IF(HLOOKUP(S$1,[1]화!$A$1:$AO$21,17,0)="","",HLOOKUP(S$1,[1]화!$A$1:$AO$21,17,0))</f>
        <v>Y</v>
      </c>
      <c r="T17" t="str">
        <f>IF(HLOOKUP(T$1,[1]화!$A$1:$AO$21,17,0)="","",HLOOKUP(T$1,[1]화!$A$1:$AO$21,17,0))</f>
        <v>Y</v>
      </c>
      <c r="U17" t="str">
        <f>IF(HLOOKUP(U$1,[1]화!$A$1:$AO$21,17,0)="","",HLOOKUP(U$1,[1]화!$A$1:$AO$21,17,0))</f>
        <v>Y</v>
      </c>
      <c r="V17" t="str">
        <f>IF(HLOOKUP(V$1,[1]화!$A$1:$AO$21,17,0)="","",HLOOKUP(V$1,[1]화!$A$1:$AO$21,17,0))</f>
        <v>N</v>
      </c>
      <c r="W17" t="str">
        <f>IF(HLOOKUP(W$1,[1]화!$A$1:$AO$21,17,0)="","",HLOOKUP(W$1,[1]화!$A$1:$AO$21,17,0))</f>
        <v>N</v>
      </c>
      <c r="X17" t="str">
        <f>IF(HLOOKUP(X$1,[1]화!$A$1:$AO$21,17,0)="","",HLOOKUP(X$1,[1]화!$A$1:$AO$21,17,0))</f>
        <v>SSA1</v>
      </c>
      <c r="Y17" t="str">
        <f>IF(HLOOKUP(Y$1,[1]화!$A$1:$AO$21,17,0)="","",HLOOKUP(Y$1,[1]화!$A$1:$AO$21,17,0))</f>
        <v>정규</v>
      </c>
      <c r="Z17" t="str">
        <f>IF(HLOOKUP(Z$1,[1]화!$A$1:$AO$21,17,0)="","",HLOOKUP(Z$1,[1]화!$A$1:$AO$21,17,0))</f>
        <v>자료</v>
      </c>
      <c r="AA17" t="str">
        <f>IF(HLOOKUP(AA$1,[1]화!$A$1:$AO$21,17,0)="","",HLOOKUP(AA$1,[1]화!$A$1:$AO$21,17,0))</f>
        <v/>
      </c>
      <c r="AB17" t="str">
        <f>IF(HLOOKUP(AB$1,[1]화!$A$1:$AO$21,17,0)="","",HLOOKUP(AB$1,[1]화!$A$1:$AO$21,17,0))</f>
        <v>그룹1</v>
      </c>
      <c r="AC17" t="str">
        <f>IF(HLOOKUP(AC$1,[1]화!$A$1:$AO$21,17,0)="","",HLOOKUP(AC$1,[1]화!$A$1:$AO$21,17,0))</f>
        <v>STEREO</v>
      </c>
      <c r="AD17" t="str">
        <f>IF(HLOOKUP(AD$1,[1]화!$A$1:$AO$21,17,0)="","",HLOOKUP(AD$1,[1]화!$A$1:$AO$21,17,0))</f>
        <v/>
      </c>
      <c r="AE17" s="1" t="str">
        <f>IF(HLOOKUP(AE$1,[1]화!$A$1:$AO$21,17,0)="","",HLOOKUP(AE$1,[1]화!$A$1:$AO$21,17,0))</f>
        <v/>
      </c>
      <c r="AF17">
        <f>IF(HLOOKUP(AF$1,[1]화!$A$1:$AO$21,17,0)="","",HLOOKUP(AF$1,[1]화!$A$1:$AO$21,17,0))</f>
        <v>0.96875</v>
      </c>
      <c r="AG17" t="str">
        <f>IF(HLOOKUP(AG$1,[1]화!$A$1:$AO$21,17,0)="","",HLOOKUP(AG$1,[1]화!$A$1:$AO$21,17,0))</f>
        <v>None</v>
      </c>
      <c r="AH17" t="str">
        <f>IF(HLOOKUP(AH$1,[1]화!$A$1:$AO$21,17,0)="","",HLOOKUP(AH$1,[1]화!$A$1:$AO$21,17,0))</f>
        <v>Y</v>
      </c>
      <c r="AI17" s="1" t="str">
        <f>IF(HLOOKUP(AI$1,[1]화!$A$1:$AO$21,17,0)="","",HLOOKUP(AI$1,[1]화!$A$1:$AO$21,17,0))</f>
        <v/>
      </c>
      <c r="AJ17">
        <f>IF(HLOOKUP(AJ$1,[1]화!$A$1:$AO$21,17,0)="","",HLOOKUP(AJ$1,[1]화!$A$1:$AO$21,17,0))</f>
        <v>0.96875</v>
      </c>
      <c r="AK17">
        <f>IF(HLOOKUP(AK$1,[1]화!$A$1:$AO$21,17,0)="","",HLOOKUP(AK$1,[1]화!$A$1:$AO$21,17,0))</f>
        <v>1</v>
      </c>
      <c r="AL17" t="str">
        <f>IF(HLOOKUP(AL$1,[1]화!$A$1:$AO$21,17,0)="","",HLOOKUP(AL$1,[1]화!$A$1:$AO$21,17,0))</f>
        <v/>
      </c>
      <c r="AM17" t="str">
        <f>IF(HLOOKUP(AM$1,[1]화!$A$1:$AO$21,17,0)="","",HLOOKUP(AM$1,[1]화!$A$1:$AO$21,17,0))</f>
        <v>Y</v>
      </c>
      <c r="AN17">
        <f>IF(HLOOKUP(AN$1,[1]화!$A$1:$AO$21,17,0)="","",HLOOKUP(AN$1,[1]화!$A$1:$AO$21,17,0))</f>
        <v>4</v>
      </c>
      <c r="AO17" t="str">
        <f>IF(HLOOKUP(AO$1,[1]화!$A$1:$AO$21,17,0)="","",HLOOKUP(AO$1,[1]화!$A$1:$AO$21,17,0))</f>
        <v>01:26:00:28</v>
      </c>
    </row>
    <row r="18" spans="1:41" x14ac:dyDescent="0.3">
      <c r="A18" t="str">
        <f>IF(HLOOKUP(A$1,[1]화!$A$1:$AO$21,18,0)="","",HLOOKUP(A$1,[1]화!$A$1:$AO$21,18,0))</f>
        <v>2023.08.08</v>
      </c>
      <c r="B18" s="1">
        <f>IF(HLOOKUP(B$1,[1]화!$A$1:$AO$21,18,0)="","",HLOOKUP(B$1,[1]화!$A$1:$AO$21,18,0))</f>
        <v>1.0416666666666667</v>
      </c>
      <c r="C18" s="1">
        <f>IF(HLOOKUP(C$1,[1]화!$A$1:$AO$21,18,0)="","",HLOOKUP(C$1,[1]화!$A$1:$AO$21,18,0))</f>
        <v>1.0833333333333333</v>
      </c>
      <c r="D18">
        <f>IF(HLOOKUP(D$1,[1]화!$A$1:$AO$21,18,0)="","",HLOOKUP(D$1,[1]화!$A$1:$AO$21,18,0))</f>
        <v>60</v>
      </c>
      <c r="E18">
        <f>IF(HLOOKUP(E$1,[1]화!$A$1:$AO$21,18,0)="","",HLOOKUP(E$1,[1]화!$A$1:$AO$21,18,0))</f>
        <v>98</v>
      </c>
      <c r="F18" t="str">
        <f>IF(HLOOKUP(F$1,[1]화!$A$1:$AO$21,18,0)="","",HLOOKUP(F$1,[1]화!$A$1:$AO$21,18,0))</f>
        <v>D22-B024</v>
      </c>
      <c r="G18" t="str">
        <f>IF(HLOOKUP(G$1,[1]화!$A$1:$AO$21,18,0)="","",HLOOKUP(G$1,[1]화!$A$1:$AO$21,18,0))</f>
        <v>오은영리포트 결혼지옥</v>
      </c>
      <c r="H18" t="str">
        <f>IF(HLOOKUP(H$1,[1]화!$A$1:$AO$21,18,0)="","",HLOOKUP(H$1,[1]화!$A$1:$AO$21,18,0))</f>
        <v>33회</v>
      </c>
      <c r="I18">
        <f>IF(HLOOKUP(I$1,[1]화!$A$1:$AO$21,18,0)="","",HLOOKUP(I$1,[1]화!$A$1:$AO$21,18,0))</f>
        <v>33</v>
      </c>
      <c r="J18" t="str">
        <f>IF(HLOOKUP(J$1,[1]화!$A$1:$AO$21,18,0)="","",HLOOKUP(J$1,[1]화!$A$1:$AO$21,18,0))</f>
        <v>순환</v>
      </c>
      <c r="K18" t="str">
        <f>IF(HLOOKUP(K$1,[1]화!$A$1:$AO$21,18,0)="","",HLOOKUP(K$1,[1]화!$A$1:$AO$21,18,0))</f>
        <v>본방</v>
      </c>
      <c r="L18" t="str">
        <f>IF(HLOOKUP(L$1,[1]화!$A$1:$AO$21,18,0)="","",HLOOKUP(L$1,[1]화!$A$1:$AO$21,18,0))</f>
        <v>HD</v>
      </c>
      <c r="M18" t="str">
        <f>IF(HLOOKUP(M$1,[1]화!$A$1:$AO$21,18,0)="","",HLOOKUP(M$1,[1]화!$A$1:$AO$21,18,0))</f>
        <v>N</v>
      </c>
      <c r="N18" t="str">
        <f>IF(HLOOKUP(N$1,[1]화!$A$1:$AO$21,18,0)="","",HLOOKUP(N$1,[1]화!$A$1:$AO$21,18,0))</f>
        <v>N</v>
      </c>
      <c r="O18" t="str">
        <f>IF(HLOOKUP(O$1,[1]화!$A$1:$AO$21,18,0)="","",HLOOKUP(O$1,[1]화!$A$1:$AO$21,18,0))</f>
        <v>N</v>
      </c>
      <c r="P18" t="str">
        <f>IF(HLOOKUP(P$1,[1]화!$A$1:$AO$21,18,0)="","",HLOOKUP(P$1,[1]화!$A$1:$AO$21,18,0))</f>
        <v>15 세</v>
      </c>
      <c r="Q18">
        <f>IF(HLOOKUP(Q$1,[1]화!$A$1:$AO$21,18,0)="","",HLOOKUP(Q$1,[1]화!$A$1:$AO$21,18,0))</f>
        <v>60</v>
      </c>
      <c r="R18" t="str">
        <f>IF(HLOOKUP(R$1,[1]화!$A$1:$AO$21,18,0)="","",HLOOKUP(R$1,[1]화!$A$1:$AO$21,18,0))</f>
        <v/>
      </c>
      <c r="S18" t="str">
        <f>IF(HLOOKUP(S$1,[1]화!$A$1:$AO$21,18,0)="","",HLOOKUP(S$1,[1]화!$A$1:$AO$21,18,0))</f>
        <v>Y</v>
      </c>
      <c r="T18" t="str">
        <f>IF(HLOOKUP(T$1,[1]화!$A$1:$AO$21,18,0)="","",HLOOKUP(T$1,[1]화!$A$1:$AO$21,18,0))</f>
        <v>Y</v>
      </c>
      <c r="U18" t="str">
        <f>IF(HLOOKUP(U$1,[1]화!$A$1:$AO$21,18,0)="","",HLOOKUP(U$1,[1]화!$A$1:$AO$21,18,0))</f>
        <v>Y</v>
      </c>
      <c r="V18" t="str">
        <f>IF(HLOOKUP(V$1,[1]화!$A$1:$AO$21,18,0)="","",HLOOKUP(V$1,[1]화!$A$1:$AO$21,18,0))</f>
        <v>Y</v>
      </c>
      <c r="W18" t="str">
        <f>IF(HLOOKUP(W$1,[1]화!$A$1:$AO$21,18,0)="","",HLOOKUP(W$1,[1]화!$A$1:$AO$21,18,0))</f>
        <v>N</v>
      </c>
      <c r="X18" t="str">
        <f>IF(HLOOKUP(X$1,[1]화!$A$1:$AO$21,18,0)="","",HLOOKUP(X$1,[1]화!$A$1:$AO$21,18,0))</f>
        <v>SSA2</v>
      </c>
      <c r="Y18" t="str">
        <f>IF(HLOOKUP(Y$1,[1]화!$A$1:$AO$21,18,0)="","",HLOOKUP(Y$1,[1]화!$A$1:$AO$21,18,0))</f>
        <v>정규</v>
      </c>
      <c r="Z18" t="str">
        <f>IF(HLOOKUP(Z$1,[1]화!$A$1:$AO$21,18,0)="","",HLOOKUP(Z$1,[1]화!$A$1:$AO$21,18,0))</f>
        <v>자료</v>
      </c>
      <c r="AA18" t="str">
        <f>IF(HLOOKUP(AA$1,[1]화!$A$1:$AO$21,18,0)="","",HLOOKUP(AA$1,[1]화!$A$1:$AO$21,18,0))</f>
        <v/>
      </c>
      <c r="AB18" t="str">
        <f>IF(HLOOKUP(AB$1,[1]화!$A$1:$AO$21,18,0)="","",HLOOKUP(AB$1,[1]화!$A$1:$AO$21,18,0))</f>
        <v>그룹1</v>
      </c>
      <c r="AC18" t="str">
        <f>IF(HLOOKUP(AC$1,[1]화!$A$1:$AO$21,18,0)="","",HLOOKUP(AC$1,[1]화!$A$1:$AO$21,18,0))</f>
        <v>STEREO</v>
      </c>
      <c r="AD18" t="str">
        <f>IF(HLOOKUP(AD$1,[1]화!$A$1:$AO$21,18,0)="","",HLOOKUP(AD$1,[1]화!$A$1:$AO$21,18,0))</f>
        <v/>
      </c>
      <c r="AE18" s="1" t="str">
        <f>IF(HLOOKUP(AE$1,[1]화!$A$1:$AO$21,18,0)="","",HLOOKUP(AE$1,[1]화!$A$1:$AO$21,18,0))</f>
        <v/>
      </c>
      <c r="AF18">
        <f>IF(HLOOKUP(AF$1,[1]화!$A$1:$AO$21,18,0)="","",HLOOKUP(AF$1,[1]화!$A$1:$AO$21,18,0))</f>
        <v>1.0416666666666667</v>
      </c>
      <c r="AG18" t="str">
        <f>IF(HLOOKUP(AG$1,[1]화!$A$1:$AO$21,18,0)="","",HLOOKUP(AG$1,[1]화!$A$1:$AO$21,18,0))</f>
        <v>None</v>
      </c>
      <c r="AH18" t="str">
        <f>IF(HLOOKUP(AH$1,[1]화!$A$1:$AO$21,18,0)="","",HLOOKUP(AH$1,[1]화!$A$1:$AO$21,18,0))</f>
        <v>Y</v>
      </c>
      <c r="AI18" s="1" t="str">
        <f>IF(HLOOKUP(AI$1,[1]화!$A$1:$AO$21,18,0)="","",HLOOKUP(AI$1,[1]화!$A$1:$AO$21,18,0))</f>
        <v/>
      </c>
      <c r="AJ18">
        <f>IF(HLOOKUP(AJ$1,[1]화!$A$1:$AO$21,18,0)="","",HLOOKUP(AJ$1,[1]화!$A$1:$AO$21,18,0))</f>
        <v>4.1666666666666664E-2</v>
      </c>
      <c r="AK18">
        <f>IF(HLOOKUP(AK$1,[1]화!$A$1:$AO$21,18,0)="","",HLOOKUP(AK$1,[1]화!$A$1:$AO$21,18,0))</f>
        <v>1</v>
      </c>
      <c r="AL18" t="str">
        <f>IF(HLOOKUP(AL$1,[1]화!$A$1:$AO$21,18,0)="","",HLOOKUP(AL$1,[1]화!$A$1:$AO$21,18,0))</f>
        <v/>
      </c>
      <c r="AM18" t="str">
        <f>IF(HLOOKUP(AM$1,[1]화!$A$1:$AO$21,18,0)="","",HLOOKUP(AM$1,[1]화!$A$1:$AO$21,18,0))</f>
        <v>Y</v>
      </c>
      <c r="AN18">
        <f>IF(HLOOKUP(AN$1,[1]화!$A$1:$AO$21,18,0)="","",HLOOKUP(AN$1,[1]화!$A$1:$AO$21,18,0))</f>
        <v>3</v>
      </c>
      <c r="AO18" t="str">
        <f>IF(HLOOKUP(AO$1,[1]화!$A$1:$AO$21,18,0)="","",HLOOKUP(AO$1,[1]화!$A$1:$AO$21,18,0))</f>
        <v>01:21:32:21</v>
      </c>
    </row>
    <row r="19" spans="1:41" x14ac:dyDescent="0.3">
      <c r="A19" t="str">
        <f>IF(HLOOKUP(A$1,[1]화!$A$1:$AO$21,19,0)="","",HLOOKUP(A$1,[1]화!$A$1:$AO$21,19,0))</f>
        <v/>
      </c>
      <c r="B19" s="1" t="str">
        <f>IF(HLOOKUP(B$1,[1]화!$A$1:$AO$21,19,0)="","",HLOOKUP(B$1,[1]화!$A$1:$AO$21,19,0))</f>
        <v/>
      </c>
      <c r="C19" s="1" t="str">
        <f>IF(HLOOKUP(C$1,[1]화!$A$1:$AO$21,19,0)="","",HLOOKUP(C$1,[1]화!$A$1:$AO$21,19,0))</f>
        <v/>
      </c>
      <c r="D19" t="str">
        <f>IF(HLOOKUP(D$1,[1]화!$A$1:$AO$21,19,0)="","",HLOOKUP(D$1,[1]화!$A$1:$AO$21,19,0))</f>
        <v/>
      </c>
      <c r="E19" t="str">
        <f>IF(HLOOKUP(E$1,[1]화!$A$1:$AO$21,19,0)="","",HLOOKUP(E$1,[1]화!$A$1:$AO$21,19,0))</f>
        <v/>
      </c>
      <c r="F19" t="str">
        <f>IF(HLOOKUP(F$1,[1]화!$A$1:$AO$21,19,0)="","",HLOOKUP(F$1,[1]화!$A$1:$AO$21,19,0))</f>
        <v/>
      </c>
      <c r="G19" t="str">
        <f>IF(HLOOKUP(G$1,[1]화!$A$1:$AO$21,19,0)="","",HLOOKUP(G$1,[1]화!$A$1:$AO$21,19,0))</f>
        <v/>
      </c>
      <c r="H19" t="str">
        <f>IF(HLOOKUP(H$1,[1]화!$A$1:$AO$21,19,0)="","",HLOOKUP(H$1,[1]화!$A$1:$AO$21,19,0))</f>
        <v/>
      </c>
      <c r="I19" t="str">
        <f>IF(HLOOKUP(I$1,[1]화!$A$1:$AO$21,19,0)="","",HLOOKUP(I$1,[1]화!$A$1:$AO$21,19,0))</f>
        <v/>
      </c>
      <c r="J19" t="str">
        <f>IF(HLOOKUP(J$1,[1]화!$A$1:$AO$21,19,0)="","",HLOOKUP(J$1,[1]화!$A$1:$AO$21,19,0))</f>
        <v/>
      </c>
      <c r="K19" t="str">
        <f>IF(HLOOKUP(K$1,[1]화!$A$1:$AO$21,19,0)="","",HLOOKUP(K$1,[1]화!$A$1:$AO$21,19,0))</f>
        <v/>
      </c>
      <c r="L19" t="str">
        <f>IF(HLOOKUP(L$1,[1]화!$A$1:$AO$21,19,0)="","",HLOOKUP(L$1,[1]화!$A$1:$AO$21,19,0))</f>
        <v/>
      </c>
      <c r="M19" t="str">
        <f>IF(HLOOKUP(M$1,[1]화!$A$1:$AO$21,19,0)="","",HLOOKUP(M$1,[1]화!$A$1:$AO$21,19,0))</f>
        <v/>
      </c>
      <c r="N19" t="str">
        <f>IF(HLOOKUP(N$1,[1]화!$A$1:$AO$21,19,0)="","",HLOOKUP(N$1,[1]화!$A$1:$AO$21,19,0))</f>
        <v/>
      </c>
      <c r="O19" t="str">
        <f>IF(HLOOKUP(O$1,[1]화!$A$1:$AO$21,19,0)="","",HLOOKUP(O$1,[1]화!$A$1:$AO$21,19,0))</f>
        <v/>
      </c>
      <c r="P19" t="str">
        <f>IF(HLOOKUP(P$1,[1]화!$A$1:$AO$21,19,0)="","",HLOOKUP(P$1,[1]화!$A$1:$AO$21,19,0))</f>
        <v/>
      </c>
      <c r="Q19" t="str">
        <f>IF(HLOOKUP(Q$1,[1]화!$A$1:$AO$21,19,0)="","",HLOOKUP(Q$1,[1]화!$A$1:$AO$21,19,0))</f>
        <v/>
      </c>
      <c r="R19" t="str">
        <f>IF(HLOOKUP(R$1,[1]화!$A$1:$AO$21,19,0)="","",HLOOKUP(R$1,[1]화!$A$1:$AO$21,19,0))</f>
        <v/>
      </c>
      <c r="S19" t="str">
        <f>IF(HLOOKUP(S$1,[1]화!$A$1:$AO$21,19,0)="","",HLOOKUP(S$1,[1]화!$A$1:$AO$21,19,0))</f>
        <v/>
      </c>
      <c r="T19" t="str">
        <f>IF(HLOOKUP(T$1,[1]화!$A$1:$AO$21,19,0)="","",HLOOKUP(T$1,[1]화!$A$1:$AO$21,19,0))</f>
        <v/>
      </c>
      <c r="U19" t="str">
        <f>IF(HLOOKUP(U$1,[1]화!$A$1:$AO$21,19,0)="","",HLOOKUP(U$1,[1]화!$A$1:$AO$21,19,0))</f>
        <v/>
      </c>
      <c r="V19" t="str">
        <f>IF(HLOOKUP(V$1,[1]화!$A$1:$AO$21,19,0)="","",HLOOKUP(V$1,[1]화!$A$1:$AO$21,19,0))</f>
        <v/>
      </c>
      <c r="W19" t="str">
        <f>IF(HLOOKUP(W$1,[1]화!$A$1:$AO$21,19,0)="","",HLOOKUP(W$1,[1]화!$A$1:$AO$21,19,0))</f>
        <v/>
      </c>
      <c r="X19" t="str">
        <f>IF(HLOOKUP(X$1,[1]화!$A$1:$AO$21,19,0)="","",HLOOKUP(X$1,[1]화!$A$1:$AO$21,19,0))</f>
        <v/>
      </c>
      <c r="Y19" t="str">
        <f>IF(HLOOKUP(Y$1,[1]화!$A$1:$AO$21,19,0)="","",HLOOKUP(Y$1,[1]화!$A$1:$AO$21,19,0))</f>
        <v/>
      </c>
      <c r="Z19" t="str">
        <f>IF(HLOOKUP(Z$1,[1]화!$A$1:$AO$21,19,0)="","",HLOOKUP(Z$1,[1]화!$A$1:$AO$21,19,0))</f>
        <v/>
      </c>
      <c r="AA19" t="str">
        <f>IF(HLOOKUP(AA$1,[1]화!$A$1:$AO$21,19,0)="","",HLOOKUP(AA$1,[1]화!$A$1:$AO$21,19,0))</f>
        <v/>
      </c>
      <c r="AB19" t="str">
        <f>IF(HLOOKUP(AB$1,[1]화!$A$1:$AO$21,19,0)="","",HLOOKUP(AB$1,[1]화!$A$1:$AO$21,19,0))</f>
        <v/>
      </c>
      <c r="AC19" t="str">
        <f>IF(HLOOKUP(AC$1,[1]화!$A$1:$AO$21,19,0)="","",HLOOKUP(AC$1,[1]화!$A$1:$AO$21,19,0))</f>
        <v/>
      </c>
      <c r="AD19" t="str">
        <f>IF(HLOOKUP(AD$1,[1]화!$A$1:$AO$21,19,0)="","",HLOOKUP(AD$1,[1]화!$A$1:$AO$21,19,0))</f>
        <v/>
      </c>
      <c r="AE19" s="1" t="str">
        <f>IF(HLOOKUP(AE$1,[1]화!$A$1:$AO$21,19,0)="","",HLOOKUP(AE$1,[1]화!$A$1:$AO$21,19,0))</f>
        <v/>
      </c>
      <c r="AF19" t="str">
        <f>IF(HLOOKUP(AF$1,[1]화!$A$1:$AO$21,19,0)="","",HLOOKUP(AF$1,[1]화!$A$1:$AO$21,19,0))</f>
        <v/>
      </c>
      <c r="AG19" t="str">
        <f>IF(HLOOKUP(AG$1,[1]화!$A$1:$AO$21,19,0)="","",HLOOKUP(AG$1,[1]화!$A$1:$AO$21,19,0))</f>
        <v/>
      </c>
      <c r="AH19" t="str">
        <f>IF(HLOOKUP(AH$1,[1]화!$A$1:$AO$21,19,0)="","",HLOOKUP(AH$1,[1]화!$A$1:$AO$21,19,0))</f>
        <v/>
      </c>
      <c r="AI19" s="1" t="str">
        <f>IF(HLOOKUP(AI$1,[1]화!$A$1:$AO$21,19,0)="","",HLOOKUP(AI$1,[1]화!$A$1:$AO$21,19,0))</f>
        <v/>
      </c>
      <c r="AJ19" t="str">
        <f>IF(HLOOKUP(AJ$1,[1]화!$A$1:$AO$21,19,0)="","",HLOOKUP(AJ$1,[1]화!$A$1:$AO$21,19,0))</f>
        <v/>
      </c>
      <c r="AK19" t="str">
        <f>IF(HLOOKUP(AK$1,[1]화!$A$1:$AO$21,19,0)="","",HLOOKUP(AK$1,[1]화!$A$1:$AO$21,19,0))</f>
        <v/>
      </c>
      <c r="AL19" t="str">
        <f>IF(HLOOKUP(AL$1,[1]화!$A$1:$AO$21,19,0)="","",HLOOKUP(AL$1,[1]화!$A$1:$AO$21,19,0))</f>
        <v/>
      </c>
      <c r="AM19" t="str">
        <f>IF(HLOOKUP(AM$1,[1]화!$A$1:$AO$21,19,0)="","",HLOOKUP(AM$1,[1]화!$A$1:$AO$21,19,0))</f>
        <v/>
      </c>
      <c r="AN19" t="str">
        <f>IF(HLOOKUP(AN$1,[1]화!$A$1:$AO$21,19,0)="","",HLOOKUP(AN$1,[1]화!$A$1:$AO$21,19,0))</f>
        <v/>
      </c>
      <c r="AO19" t="str">
        <f>IF(HLOOKUP(AO$1,[1]화!$A$1:$AO$21,19,0)="","",HLOOKUP(AO$1,[1]화!$A$1:$AO$21,19,0))</f>
        <v/>
      </c>
    </row>
    <row r="20" spans="1:41" x14ac:dyDescent="0.3">
      <c r="A20" t="str">
        <f>IF(HLOOKUP(A$1,[1]화!$A$1:$AO$21,20,0)="","",HLOOKUP(A$1,[1]화!$A$1:$AO$21,20,0))</f>
        <v/>
      </c>
      <c r="B20" s="1" t="str">
        <f>IF(HLOOKUP(B$1,[1]화!$A$1:$AO$21,20,0)="","",HLOOKUP(B$1,[1]화!$A$1:$AO$21,20,0))</f>
        <v/>
      </c>
      <c r="C20" s="1" t="str">
        <f>IF(HLOOKUP(C$1,[1]화!$A$1:$AO$21,20,0)="","",HLOOKUP(C$1,[1]화!$A$1:$AO$21,20,0))</f>
        <v/>
      </c>
      <c r="D20" t="str">
        <f>IF(HLOOKUP(D$1,[1]화!$A$1:$AO$21,20,0)="","",HLOOKUP(D$1,[1]화!$A$1:$AO$21,20,0))</f>
        <v/>
      </c>
      <c r="E20" t="str">
        <f>IF(HLOOKUP(E$1,[1]화!$A$1:$AO$21,20,0)="","",HLOOKUP(E$1,[1]화!$A$1:$AO$21,20,0))</f>
        <v/>
      </c>
      <c r="F20" t="str">
        <f>IF(HLOOKUP(F$1,[1]화!$A$1:$AO$21,20,0)="","",HLOOKUP(F$1,[1]화!$A$1:$AO$21,20,0))</f>
        <v/>
      </c>
      <c r="G20" t="str">
        <f>IF(HLOOKUP(G$1,[1]화!$A$1:$AO$21,20,0)="","",HLOOKUP(G$1,[1]화!$A$1:$AO$21,20,0))</f>
        <v/>
      </c>
      <c r="H20" t="str">
        <f>IF(HLOOKUP(H$1,[1]화!$A$1:$AO$21,20,0)="","",HLOOKUP(H$1,[1]화!$A$1:$AO$21,20,0))</f>
        <v/>
      </c>
      <c r="I20" t="str">
        <f>IF(HLOOKUP(I$1,[1]화!$A$1:$AO$21,20,0)="","",HLOOKUP(I$1,[1]화!$A$1:$AO$21,20,0))</f>
        <v/>
      </c>
      <c r="J20" t="str">
        <f>IF(HLOOKUP(J$1,[1]화!$A$1:$AO$21,20,0)="","",HLOOKUP(J$1,[1]화!$A$1:$AO$21,20,0))</f>
        <v/>
      </c>
      <c r="K20" t="str">
        <f>IF(HLOOKUP(K$1,[1]화!$A$1:$AO$21,20,0)="","",HLOOKUP(K$1,[1]화!$A$1:$AO$21,20,0))</f>
        <v/>
      </c>
      <c r="L20" t="str">
        <f>IF(HLOOKUP(L$1,[1]화!$A$1:$AO$21,20,0)="","",HLOOKUP(L$1,[1]화!$A$1:$AO$21,20,0))</f>
        <v/>
      </c>
      <c r="M20" t="str">
        <f>IF(HLOOKUP(M$1,[1]화!$A$1:$AO$21,20,0)="","",HLOOKUP(M$1,[1]화!$A$1:$AO$21,20,0))</f>
        <v/>
      </c>
      <c r="N20" t="str">
        <f>IF(HLOOKUP(N$1,[1]화!$A$1:$AO$21,20,0)="","",HLOOKUP(N$1,[1]화!$A$1:$AO$21,20,0))</f>
        <v/>
      </c>
      <c r="O20" t="str">
        <f>IF(HLOOKUP(O$1,[1]화!$A$1:$AO$21,20,0)="","",HLOOKUP(O$1,[1]화!$A$1:$AO$21,20,0))</f>
        <v/>
      </c>
      <c r="P20" t="str">
        <f>IF(HLOOKUP(P$1,[1]화!$A$1:$AO$21,20,0)="","",HLOOKUP(P$1,[1]화!$A$1:$AO$21,20,0))</f>
        <v/>
      </c>
      <c r="Q20" t="str">
        <f>IF(HLOOKUP(Q$1,[1]화!$A$1:$AO$21,20,0)="","",HLOOKUP(Q$1,[1]화!$A$1:$AO$21,20,0))</f>
        <v/>
      </c>
      <c r="R20" t="str">
        <f>IF(HLOOKUP(R$1,[1]화!$A$1:$AO$21,20,0)="","",HLOOKUP(R$1,[1]화!$A$1:$AO$21,20,0))</f>
        <v/>
      </c>
      <c r="S20" t="str">
        <f>IF(HLOOKUP(S$1,[1]화!$A$1:$AO$21,20,0)="","",HLOOKUP(S$1,[1]화!$A$1:$AO$21,20,0))</f>
        <v/>
      </c>
      <c r="T20" t="str">
        <f>IF(HLOOKUP(T$1,[1]화!$A$1:$AO$21,20,0)="","",HLOOKUP(T$1,[1]화!$A$1:$AO$21,20,0))</f>
        <v/>
      </c>
      <c r="U20" t="str">
        <f>IF(HLOOKUP(U$1,[1]화!$A$1:$AO$21,20,0)="","",HLOOKUP(U$1,[1]화!$A$1:$AO$21,20,0))</f>
        <v/>
      </c>
      <c r="V20" t="str">
        <f>IF(HLOOKUP(V$1,[1]화!$A$1:$AO$21,20,0)="","",HLOOKUP(V$1,[1]화!$A$1:$AO$21,20,0))</f>
        <v/>
      </c>
      <c r="W20" t="str">
        <f>IF(HLOOKUP(W$1,[1]화!$A$1:$AO$21,20,0)="","",HLOOKUP(W$1,[1]화!$A$1:$AO$21,20,0))</f>
        <v/>
      </c>
      <c r="X20" t="str">
        <f>IF(HLOOKUP(X$1,[1]화!$A$1:$AO$21,20,0)="","",HLOOKUP(X$1,[1]화!$A$1:$AO$21,20,0))</f>
        <v/>
      </c>
      <c r="Y20" t="str">
        <f>IF(HLOOKUP(Y$1,[1]화!$A$1:$AO$21,20,0)="","",HLOOKUP(Y$1,[1]화!$A$1:$AO$21,20,0))</f>
        <v/>
      </c>
      <c r="Z20" t="str">
        <f>IF(HLOOKUP(Z$1,[1]화!$A$1:$AO$21,20,0)="","",HLOOKUP(Z$1,[1]화!$A$1:$AO$21,20,0))</f>
        <v/>
      </c>
      <c r="AA20" t="str">
        <f>IF(HLOOKUP(AA$1,[1]화!$A$1:$AO$21,20,0)="","",HLOOKUP(AA$1,[1]화!$A$1:$AO$21,20,0))</f>
        <v/>
      </c>
      <c r="AB20" t="str">
        <f>IF(HLOOKUP(AB$1,[1]화!$A$1:$AO$21,20,0)="","",HLOOKUP(AB$1,[1]화!$A$1:$AO$21,20,0))</f>
        <v/>
      </c>
      <c r="AC20" t="str">
        <f>IF(HLOOKUP(AC$1,[1]화!$A$1:$AO$21,20,0)="","",HLOOKUP(AC$1,[1]화!$A$1:$AO$21,20,0))</f>
        <v/>
      </c>
      <c r="AD20" t="str">
        <f>IF(HLOOKUP(AD$1,[1]화!$A$1:$AO$21,20,0)="","",HLOOKUP(AD$1,[1]화!$A$1:$AO$21,20,0))</f>
        <v/>
      </c>
      <c r="AE20" s="1" t="str">
        <f>IF(HLOOKUP(AE$1,[1]화!$A$1:$AO$21,20,0)="","",HLOOKUP(AE$1,[1]화!$A$1:$AO$21,20,0))</f>
        <v/>
      </c>
      <c r="AF20" t="str">
        <f>IF(HLOOKUP(AF$1,[1]화!$A$1:$AO$21,20,0)="","",HLOOKUP(AF$1,[1]화!$A$1:$AO$21,20,0))</f>
        <v/>
      </c>
      <c r="AG20" t="str">
        <f>IF(HLOOKUP(AG$1,[1]화!$A$1:$AO$21,20,0)="","",HLOOKUP(AG$1,[1]화!$A$1:$AO$21,20,0))</f>
        <v/>
      </c>
      <c r="AH20" t="str">
        <f>IF(HLOOKUP(AH$1,[1]화!$A$1:$AO$21,20,0)="","",HLOOKUP(AH$1,[1]화!$A$1:$AO$21,20,0))</f>
        <v/>
      </c>
      <c r="AI20" s="1" t="str">
        <f>IF(HLOOKUP(AI$1,[1]화!$A$1:$AO$21,20,0)="","",HLOOKUP(AI$1,[1]화!$A$1:$AO$21,20,0))</f>
        <v/>
      </c>
      <c r="AJ20" t="str">
        <f>IF(HLOOKUP(AJ$1,[1]화!$A$1:$AO$21,20,0)="","",HLOOKUP(AJ$1,[1]화!$A$1:$AO$21,20,0))</f>
        <v/>
      </c>
      <c r="AK20" t="str">
        <f>IF(HLOOKUP(AK$1,[1]화!$A$1:$AO$21,20,0)="","",HLOOKUP(AK$1,[1]화!$A$1:$AO$21,20,0))</f>
        <v/>
      </c>
      <c r="AL20" t="str">
        <f>IF(HLOOKUP(AL$1,[1]화!$A$1:$AO$21,20,0)="","",HLOOKUP(AL$1,[1]화!$A$1:$AO$21,20,0))</f>
        <v/>
      </c>
      <c r="AM20" t="str">
        <f>IF(HLOOKUP(AM$1,[1]화!$A$1:$AO$21,20,0)="","",HLOOKUP(AM$1,[1]화!$A$1:$AO$21,20,0))</f>
        <v/>
      </c>
      <c r="AN20" t="str">
        <f>IF(HLOOKUP(AN$1,[1]화!$A$1:$AO$21,20,0)="","",HLOOKUP(AN$1,[1]화!$A$1:$AO$21,20,0))</f>
        <v/>
      </c>
      <c r="AO20" t="str">
        <f>IF(HLOOKUP(AO$1,[1]화!$A$1:$AO$21,20,0)="","",HLOOKUP(AO$1,[1]화!$A$1:$AO$21,20,0))</f>
        <v/>
      </c>
    </row>
    <row r="21" spans="1:41" x14ac:dyDescent="0.3">
      <c r="A21" t="str">
        <f>IF(HLOOKUP(A$1,[1]화!$A$1:$AO$21,21,0)="","",HLOOKUP(A$1,[1]화!$A$1:$AO$21,21,0))</f>
        <v/>
      </c>
      <c r="B21" s="1" t="str">
        <f>IF(HLOOKUP(B$1,[1]화!$A$1:$AO$21,21,0)="","",HLOOKUP(B$1,[1]화!$A$1:$AO$21,21,0))</f>
        <v/>
      </c>
      <c r="C21" s="1" t="str">
        <f>IF(HLOOKUP(C$1,[1]화!$A$1:$AO$21,21,0)="","",HLOOKUP(C$1,[1]화!$A$1:$AO$21,21,0))</f>
        <v/>
      </c>
      <c r="D21" t="str">
        <f>IF(HLOOKUP(D$1,[1]화!$A$1:$AO$21,21,0)="","",HLOOKUP(D$1,[1]화!$A$1:$AO$21,21,0))</f>
        <v/>
      </c>
      <c r="E21" t="str">
        <f>IF(HLOOKUP(E$1,[1]화!$A$1:$AO$21,21,0)="","",HLOOKUP(E$1,[1]화!$A$1:$AO$21,21,0))</f>
        <v/>
      </c>
      <c r="F21" t="str">
        <f>IF(HLOOKUP(F$1,[1]화!$A$1:$AO$21,21,0)="","",HLOOKUP(F$1,[1]화!$A$1:$AO$21,21,0))</f>
        <v/>
      </c>
      <c r="G21" t="str">
        <f>IF(HLOOKUP(G$1,[1]화!$A$1:$AO$21,21,0)="","",HLOOKUP(G$1,[1]화!$A$1:$AO$21,21,0))</f>
        <v/>
      </c>
      <c r="H21" t="str">
        <f>IF(HLOOKUP(H$1,[1]화!$A$1:$AO$21,21,0)="","",HLOOKUP(H$1,[1]화!$A$1:$AO$21,21,0))</f>
        <v/>
      </c>
      <c r="I21" t="str">
        <f>IF(HLOOKUP(I$1,[1]화!$A$1:$AO$21,21,0)="","",HLOOKUP(I$1,[1]화!$A$1:$AO$21,21,0))</f>
        <v/>
      </c>
      <c r="J21" t="str">
        <f>IF(HLOOKUP(J$1,[1]화!$A$1:$AO$21,21,0)="","",HLOOKUP(J$1,[1]화!$A$1:$AO$21,21,0))</f>
        <v/>
      </c>
      <c r="K21" t="str">
        <f>IF(HLOOKUP(K$1,[1]화!$A$1:$AO$21,21,0)="","",HLOOKUP(K$1,[1]화!$A$1:$AO$21,21,0))</f>
        <v/>
      </c>
      <c r="L21" t="str">
        <f>IF(HLOOKUP(L$1,[1]화!$A$1:$AO$21,21,0)="","",HLOOKUP(L$1,[1]화!$A$1:$AO$21,21,0))</f>
        <v/>
      </c>
      <c r="M21" t="str">
        <f>IF(HLOOKUP(M$1,[1]화!$A$1:$AO$21,21,0)="","",HLOOKUP(M$1,[1]화!$A$1:$AO$21,21,0))</f>
        <v/>
      </c>
      <c r="N21" t="str">
        <f>IF(HLOOKUP(N$1,[1]화!$A$1:$AO$21,21,0)="","",HLOOKUP(N$1,[1]화!$A$1:$AO$21,21,0))</f>
        <v/>
      </c>
      <c r="O21" t="str">
        <f>IF(HLOOKUP(O$1,[1]화!$A$1:$AO$21,21,0)="","",HLOOKUP(O$1,[1]화!$A$1:$AO$21,21,0))</f>
        <v/>
      </c>
      <c r="P21" t="str">
        <f>IF(HLOOKUP(P$1,[1]화!$A$1:$AO$21,21,0)="","",HLOOKUP(P$1,[1]화!$A$1:$AO$21,21,0))</f>
        <v/>
      </c>
      <c r="Q21" t="str">
        <f>IF(HLOOKUP(Q$1,[1]화!$A$1:$AO$21,21,0)="","",HLOOKUP(Q$1,[1]화!$A$1:$AO$21,21,0))</f>
        <v/>
      </c>
      <c r="R21" t="str">
        <f>IF(HLOOKUP(R$1,[1]화!$A$1:$AO$21,21,0)="","",HLOOKUP(R$1,[1]화!$A$1:$AO$21,21,0))</f>
        <v/>
      </c>
      <c r="S21" t="str">
        <f>IF(HLOOKUP(S$1,[1]화!$A$1:$AO$21,21,0)="","",HLOOKUP(S$1,[1]화!$A$1:$AO$21,21,0))</f>
        <v/>
      </c>
      <c r="T21" t="str">
        <f>IF(HLOOKUP(T$1,[1]화!$A$1:$AO$21,21,0)="","",HLOOKUP(T$1,[1]화!$A$1:$AO$21,21,0))</f>
        <v/>
      </c>
      <c r="U21" t="str">
        <f>IF(HLOOKUP(U$1,[1]화!$A$1:$AO$21,21,0)="","",HLOOKUP(U$1,[1]화!$A$1:$AO$21,21,0))</f>
        <v/>
      </c>
      <c r="V21" t="str">
        <f>IF(HLOOKUP(V$1,[1]화!$A$1:$AO$21,21,0)="","",HLOOKUP(V$1,[1]화!$A$1:$AO$21,21,0))</f>
        <v/>
      </c>
      <c r="W21" t="str">
        <f>IF(HLOOKUP(W$1,[1]화!$A$1:$AO$21,21,0)="","",HLOOKUP(W$1,[1]화!$A$1:$AO$21,21,0))</f>
        <v/>
      </c>
      <c r="X21" t="str">
        <f>IF(HLOOKUP(X$1,[1]화!$A$1:$AO$21,21,0)="","",HLOOKUP(X$1,[1]화!$A$1:$AO$21,21,0))</f>
        <v/>
      </c>
      <c r="Y21" t="str">
        <f>IF(HLOOKUP(Y$1,[1]화!$A$1:$AO$21,21,0)="","",HLOOKUP(Y$1,[1]화!$A$1:$AO$21,21,0))</f>
        <v/>
      </c>
      <c r="Z21" t="str">
        <f>IF(HLOOKUP(Z$1,[1]화!$A$1:$AO$21,21,0)="","",HLOOKUP(Z$1,[1]화!$A$1:$AO$21,21,0))</f>
        <v/>
      </c>
      <c r="AA21" t="str">
        <f>IF(HLOOKUP(AA$1,[1]화!$A$1:$AO$21,21,0)="","",HLOOKUP(AA$1,[1]화!$A$1:$AO$21,21,0))</f>
        <v/>
      </c>
      <c r="AB21" t="str">
        <f>IF(HLOOKUP(AB$1,[1]화!$A$1:$AO$21,21,0)="","",HLOOKUP(AB$1,[1]화!$A$1:$AO$21,21,0))</f>
        <v/>
      </c>
      <c r="AC21" t="str">
        <f>IF(HLOOKUP(AC$1,[1]화!$A$1:$AO$21,21,0)="","",HLOOKUP(AC$1,[1]화!$A$1:$AO$21,21,0))</f>
        <v/>
      </c>
      <c r="AD21" t="str">
        <f>IF(HLOOKUP(AD$1,[1]화!$A$1:$AO$21,21,0)="","",HLOOKUP(AD$1,[1]화!$A$1:$AO$21,21,0))</f>
        <v/>
      </c>
      <c r="AE21" s="1" t="str">
        <f>IF(HLOOKUP(AE$1,[1]화!$A$1:$AO$21,21,0)="","",HLOOKUP(AE$1,[1]화!$A$1:$AO$21,21,0))</f>
        <v/>
      </c>
      <c r="AF21" t="str">
        <f>IF(HLOOKUP(AF$1,[1]화!$A$1:$AO$21,21,0)="","",HLOOKUP(AF$1,[1]화!$A$1:$AO$21,21,0))</f>
        <v/>
      </c>
      <c r="AG21" t="str">
        <f>IF(HLOOKUP(AG$1,[1]화!$A$1:$AO$21,21,0)="","",HLOOKUP(AG$1,[1]화!$A$1:$AO$21,21,0))</f>
        <v/>
      </c>
      <c r="AH21" t="str">
        <f>IF(HLOOKUP(AH$1,[1]화!$A$1:$AO$21,21,0)="","",HLOOKUP(AH$1,[1]화!$A$1:$AO$21,21,0))</f>
        <v/>
      </c>
      <c r="AI21" s="1" t="str">
        <f>IF(HLOOKUP(AI$1,[1]화!$A$1:$AO$21,21,0)="","",HLOOKUP(AI$1,[1]화!$A$1:$AO$21,21,0))</f>
        <v/>
      </c>
      <c r="AJ21" t="str">
        <f>IF(HLOOKUP(AJ$1,[1]화!$A$1:$AO$21,21,0)="","",HLOOKUP(AJ$1,[1]화!$A$1:$AO$21,21,0))</f>
        <v/>
      </c>
      <c r="AK21" t="str">
        <f>IF(HLOOKUP(AK$1,[1]화!$A$1:$AO$21,21,0)="","",HLOOKUP(AK$1,[1]화!$A$1:$AO$21,21,0))</f>
        <v/>
      </c>
      <c r="AL21" t="str">
        <f>IF(HLOOKUP(AL$1,[1]화!$A$1:$AO$21,21,0)="","",HLOOKUP(AL$1,[1]화!$A$1:$AO$21,21,0))</f>
        <v/>
      </c>
      <c r="AM21" t="str">
        <f>IF(HLOOKUP(AM$1,[1]화!$A$1:$AO$21,21,0)="","",HLOOKUP(AM$1,[1]화!$A$1:$AO$21,21,0))</f>
        <v/>
      </c>
      <c r="AN21" t="str">
        <f>IF(HLOOKUP(AN$1,[1]화!$A$1:$AO$21,21,0)="","",HLOOKUP(AN$1,[1]화!$A$1:$AO$21,21,0))</f>
        <v/>
      </c>
      <c r="AO21" t="str">
        <f>IF(HLOOKUP(AO$1,[1]화!$A$1:$AO$21,21,0)="","",HLOOKUP(AO$1,[1]화!$A$1:$AO$21,21,0))</f>
        <v/>
      </c>
    </row>
    <row r="22" spans="1:41" x14ac:dyDescent="0.3">
      <c r="B22" s="1"/>
      <c r="C22" s="1"/>
      <c r="AE22" s="1"/>
      <c r="AI22" s="1"/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4D28A-7E8E-44E4-860E-2D190873C14C}">
  <dimension ref="A1:AO22"/>
  <sheetViews>
    <sheetView workbookViewId="0">
      <selection activeCell="A8" sqref="A8"/>
    </sheetView>
  </sheetViews>
  <sheetFormatPr defaultRowHeight="16.5" x14ac:dyDescent="0.3"/>
  <sheetData>
    <row r="1" spans="1:4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</row>
    <row r="2" spans="1:41" x14ac:dyDescent="0.3">
      <c r="A2" t="str">
        <f>IF(HLOOKUP(A$1,[1]수!$A$1:$AO$21,2,0)="","",HLOOKUP(A$1,[1]수!$A$1:$AO$21,2,0))</f>
        <v>2023.08.09</v>
      </c>
      <c r="B2" s="1">
        <f>IF(HLOOKUP(B$1,[1]수!$A$1:$AO$21,2,0)="","",HLOOKUP(B$1,[1]수!$A$1:$AO$21,2,0))</f>
        <v>0.1111111111111111</v>
      </c>
      <c r="C2" s="1">
        <f>IF(HLOOKUP(C$1,[1]수!$A$1:$AO$21,2,0)="","",HLOOKUP(C$1,[1]수!$A$1:$AO$21,2,0))</f>
        <v>0.15277777777777776</v>
      </c>
      <c r="D2">
        <f>IF(HLOOKUP(D$1,[1]수!$A$1:$AO$21,2,0)="","",HLOOKUP(D$1,[1]수!$A$1:$AO$21,2,0))</f>
        <v>60</v>
      </c>
      <c r="E2">
        <f>IF(HLOOKUP(E$1,[1]수!$A$1:$AO$21,2,0)="","",HLOOKUP(E$1,[1]수!$A$1:$AO$21,2,0))</f>
        <v>54</v>
      </c>
      <c r="F2" t="str">
        <f>IF(HLOOKUP(F$1,[1]수!$A$1:$AO$21,2,0)="","",HLOOKUP(F$1,[1]수!$A$1:$AO$21,2,0))</f>
        <v>K22-A017</v>
      </c>
      <c r="G2" t="str">
        <f>IF(HLOOKUP(G$1,[1]수!$A$1:$AO$21,2,0)="","",HLOOKUP(G$1,[1]수!$A$1:$AO$21,2,0))</f>
        <v>섬브로</v>
      </c>
      <c r="H2" t="str">
        <f>IF(HLOOKUP(H$1,[1]수!$A$1:$AO$21,2,0)="","",HLOOKUP(H$1,[1]수!$A$1:$AO$21,2,0))</f>
        <v>1회</v>
      </c>
      <c r="I2">
        <f>IF(HLOOKUP(I$1,[1]수!$A$1:$AO$21,2,0)="","",HLOOKUP(I$1,[1]수!$A$1:$AO$21,2,0))</f>
        <v>1</v>
      </c>
      <c r="J2" t="str">
        <f>IF(HLOOKUP(J$1,[1]수!$A$1:$AO$21,2,0)="","",HLOOKUP(J$1,[1]수!$A$1:$AO$21,2,0))</f>
        <v>초방</v>
      </c>
      <c r="K2" t="str">
        <f>IF(HLOOKUP(K$1,[1]수!$A$1:$AO$21,2,0)="","",HLOOKUP(K$1,[1]수!$A$1:$AO$21,2,0))</f>
        <v>본방</v>
      </c>
      <c r="L2" t="str">
        <f>IF(HLOOKUP(L$1,[1]수!$A$1:$AO$21,2,0)="","",HLOOKUP(L$1,[1]수!$A$1:$AO$21,2,0))</f>
        <v/>
      </c>
      <c r="M2" t="str">
        <f>IF(HLOOKUP(M$1,[1]수!$A$1:$AO$21,2,0)="","",HLOOKUP(M$1,[1]수!$A$1:$AO$21,2,0))</f>
        <v>N</v>
      </c>
      <c r="N2" t="str">
        <f>IF(HLOOKUP(N$1,[1]수!$A$1:$AO$21,2,0)="","",HLOOKUP(N$1,[1]수!$A$1:$AO$21,2,0))</f>
        <v>N</v>
      </c>
      <c r="O2" t="str">
        <f>IF(HLOOKUP(O$1,[1]수!$A$1:$AO$21,2,0)="","",HLOOKUP(O$1,[1]수!$A$1:$AO$21,2,0))</f>
        <v>N</v>
      </c>
      <c r="P2" t="str">
        <f>IF(HLOOKUP(P$1,[1]수!$A$1:$AO$21,2,0)="","",HLOOKUP(P$1,[1]수!$A$1:$AO$21,2,0))</f>
        <v>15 세</v>
      </c>
      <c r="Q2">
        <f>IF(HLOOKUP(Q$1,[1]수!$A$1:$AO$21,2,0)="","",HLOOKUP(Q$1,[1]수!$A$1:$AO$21,2,0))</f>
        <v>60</v>
      </c>
      <c r="R2" t="str">
        <f>IF(HLOOKUP(R$1,[1]수!$A$1:$AO$21,2,0)="","",HLOOKUP(R$1,[1]수!$A$1:$AO$21,2,0))</f>
        <v/>
      </c>
      <c r="S2" t="str">
        <f>IF(HLOOKUP(S$1,[1]수!$A$1:$AO$21,2,0)="","",HLOOKUP(S$1,[1]수!$A$1:$AO$21,2,0))</f>
        <v>Y</v>
      </c>
      <c r="T2" t="str">
        <f>IF(HLOOKUP(T$1,[1]수!$A$1:$AO$21,2,0)="","",HLOOKUP(T$1,[1]수!$A$1:$AO$21,2,0))</f>
        <v>Y</v>
      </c>
      <c r="U2" t="str">
        <f>IF(HLOOKUP(U$1,[1]수!$A$1:$AO$21,2,0)="","",HLOOKUP(U$1,[1]수!$A$1:$AO$21,2,0))</f>
        <v>Y</v>
      </c>
      <c r="V2" t="str">
        <f>IF(HLOOKUP(V$1,[1]수!$A$1:$AO$21,2,0)="","",HLOOKUP(V$1,[1]수!$A$1:$AO$21,2,0))</f>
        <v>N</v>
      </c>
      <c r="W2" t="str">
        <f>IF(HLOOKUP(W$1,[1]수!$A$1:$AO$21,2,0)="","",HLOOKUP(W$1,[1]수!$A$1:$AO$21,2,0))</f>
        <v>N</v>
      </c>
      <c r="X2" t="str">
        <f>IF(HLOOKUP(X$1,[1]수!$A$1:$AO$21,2,0)="","",HLOOKUP(X$1,[1]수!$A$1:$AO$21,2,0))</f>
        <v/>
      </c>
      <c r="Y2" t="str">
        <f>IF(HLOOKUP(Y$1,[1]수!$A$1:$AO$21,2,0)="","",HLOOKUP(Y$1,[1]수!$A$1:$AO$21,2,0))</f>
        <v>정규</v>
      </c>
      <c r="Z2" t="str">
        <f>IF(HLOOKUP(Z$1,[1]수!$A$1:$AO$21,2,0)="","",HLOOKUP(Z$1,[1]수!$A$1:$AO$21,2,0))</f>
        <v>자료</v>
      </c>
      <c r="AA2" t="str">
        <f>IF(HLOOKUP(AA$1,[1]수!$A$1:$AO$21,2,0)="","",HLOOKUP(AA$1,[1]수!$A$1:$AO$21,2,0))</f>
        <v/>
      </c>
      <c r="AB2" t="str">
        <f>IF(HLOOKUP(AB$1,[1]수!$A$1:$AO$21,2,0)="","",HLOOKUP(AB$1,[1]수!$A$1:$AO$21,2,0))</f>
        <v>그룹1</v>
      </c>
      <c r="AC2" t="str">
        <f>IF(HLOOKUP(AC$1,[1]수!$A$1:$AO$21,2,0)="","",HLOOKUP(AC$1,[1]수!$A$1:$AO$21,2,0))</f>
        <v>STEREO</v>
      </c>
      <c r="AD2" t="str">
        <f>IF(HLOOKUP(AD$1,[1]수!$A$1:$AO$21,2,0)="","",HLOOKUP(AD$1,[1]수!$A$1:$AO$21,2,0))</f>
        <v/>
      </c>
      <c r="AE2" s="1" t="str">
        <f>IF(HLOOKUP(AE$1,[1]수!$A$1:$AO$21,2,0)="","",HLOOKUP(AE$1,[1]수!$A$1:$AO$21,2,0))</f>
        <v/>
      </c>
      <c r="AF2">
        <f>IF(HLOOKUP(AF$1,[1]수!$A$1:$AO$21,2,0)="","",HLOOKUP(AF$1,[1]수!$A$1:$AO$21,2,0))</f>
        <v>0.1111111111111111</v>
      </c>
      <c r="AG2" t="str">
        <f>IF(HLOOKUP(AG$1,[1]수!$A$1:$AO$21,2,0)="","",HLOOKUP(AG$1,[1]수!$A$1:$AO$21,2,0))</f>
        <v>None</v>
      </c>
      <c r="AH2" t="str">
        <f>IF(HLOOKUP(AH$1,[1]수!$A$1:$AO$21,2,0)="","",HLOOKUP(AH$1,[1]수!$A$1:$AO$21,2,0))</f>
        <v>Y</v>
      </c>
      <c r="AI2" s="1" t="str">
        <f>IF(HLOOKUP(AI$1,[1]수!$A$1:$AO$21,2,0)="","",HLOOKUP(AI$1,[1]수!$A$1:$AO$21,2,0))</f>
        <v/>
      </c>
      <c r="AJ2">
        <f>IF(HLOOKUP(AJ$1,[1]수!$A$1:$AO$21,2,0)="","",HLOOKUP(AJ$1,[1]수!$A$1:$AO$21,2,0))</f>
        <v>0.1111111111111111</v>
      </c>
      <c r="AK2">
        <f>IF(HLOOKUP(AK$1,[1]수!$A$1:$AO$21,2,0)="","",HLOOKUP(AK$1,[1]수!$A$1:$AO$21,2,0))</f>
        <v>1</v>
      </c>
      <c r="AL2" t="str">
        <f>IF(HLOOKUP(AL$1,[1]수!$A$1:$AO$21,2,0)="","",HLOOKUP(AL$1,[1]수!$A$1:$AO$21,2,0))</f>
        <v/>
      </c>
      <c r="AM2" t="str">
        <f>IF(HLOOKUP(AM$1,[1]수!$A$1:$AO$21,2,0)="","",HLOOKUP(AM$1,[1]수!$A$1:$AO$21,2,0))</f>
        <v>Y</v>
      </c>
      <c r="AN2">
        <f>IF(HLOOKUP(AN$1,[1]수!$A$1:$AO$21,2,0)="","",HLOOKUP(AN$1,[1]수!$A$1:$AO$21,2,0))</f>
        <v>2</v>
      </c>
      <c r="AO2" t="str">
        <f>IF(HLOOKUP(AO$1,[1]수!$A$1:$AO$21,2,0)="","",HLOOKUP(AO$1,[1]수!$A$1:$AO$21,2,0))</f>
        <v>00:44:38:04</v>
      </c>
    </row>
    <row r="3" spans="1:41" x14ac:dyDescent="0.3">
      <c r="A3" t="str">
        <f>IF(HLOOKUP(A$1,[1]수!$A$1:$AO$21,3,0)="","",HLOOKUP(A$1,[1]수!$A$1:$AO$21,3,0))</f>
        <v>2023.08.09</v>
      </c>
      <c r="B3" s="1">
        <f>IF(HLOOKUP(B$1,[1]수!$A$1:$AO$21,3,0)="","",HLOOKUP(B$1,[1]수!$A$1:$AO$21,3,0))</f>
        <v>0.15277777777777776</v>
      </c>
      <c r="C3" s="1">
        <f>IF(HLOOKUP(C$1,[1]수!$A$1:$AO$21,3,0)="","",HLOOKUP(C$1,[1]수!$A$1:$AO$21,3,0))</f>
        <v>0.19097222222222221</v>
      </c>
      <c r="D3">
        <f>IF(HLOOKUP(D$1,[1]수!$A$1:$AO$21,3,0)="","",HLOOKUP(D$1,[1]수!$A$1:$AO$21,3,0))</f>
        <v>55</v>
      </c>
      <c r="E3">
        <f>IF(HLOOKUP(E$1,[1]수!$A$1:$AO$21,3,0)="","",HLOOKUP(E$1,[1]수!$A$1:$AO$21,3,0))</f>
        <v>55</v>
      </c>
      <c r="F3" t="str">
        <f>IF(HLOOKUP(F$1,[1]수!$A$1:$AO$21,3,0)="","",HLOOKUP(F$1,[1]수!$A$1:$AO$21,3,0))</f>
        <v>K22-A017</v>
      </c>
      <c r="G3" t="str">
        <f>IF(HLOOKUP(G$1,[1]수!$A$1:$AO$21,3,0)="","",HLOOKUP(G$1,[1]수!$A$1:$AO$21,3,0))</f>
        <v>섬브로</v>
      </c>
      <c r="H3" t="str">
        <f>IF(HLOOKUP(H$1,[1]수!$A$1:$AO$21,3,0)="","",HLOOKUP(H$1,[1]수!$A$1:$AO$21,3,0))</f>
        <v>2회</v>
      </c>
      <c r="I3">
        <f>IF(HLOOKUP(I$1,[1]수!$A$1:$AO$21,3,0)="","",HLOOKUP(I$1,[1]수!$A$1:$AO$21,3,0))</f>
        <v>2</v>
      </c>
      <c r="J3" t="str">
        <f>IF(HLOOKUP(J$1,[1]수!$A$1:$AO$21,3,0)="","",HLOOKUP(J$1,[1]수!$A$1:$AO$21,3,0))</f>
        <v>초방</v>
      </c>
      <c r="K3" t="str">
        <f>IF(HLOOKUP(K$1,[1]수!$A$1:$AO$21,3,0)="","",HLOOKUP(K$1,[1]수!$A$1:$AO$21,3,0))</f>
        <v>본방</v>
      </c>
      <c r="L3" t="str">
        <f>IF(HLOOKUP(L$1,[1]수!$A$1:$AO$21,3,0)="","",HLOOKUP(L$1,[1]수!$A$1:$AO$21,3,0))</f>
        <v/>
      </c>
      <c r="M3" t="str">
        <f>IF(HLOOKUP(M$1,[1]수!$A$1:$AO$21,3,0)="","",HLOOKUP(M$1,[1]수!$A$1:$AO$21,3,0))</f>
        <v>N</v>
      </c>
      <c r="N3" t="str">
        <f>IF(HLOOKUP(N$1,[1]수!$A$1:$AO$21,3,0)="","",HLOOKUP(N$1,[1]수!$A$1:$AO$21,3,0))</f>
        <v>N</v>
      </c>
      <c r="O3" t="str">
        <f>IF(HLOOKUP(O$1,[1]수!$A$1:$AO$21,3,0)="","",HLOOKUP(O$1,[1]수!$A$1:$AO$21,3,0))</f>
        <v>N</v>
      </c>
      <c r="P3" t="str">
        <f>IF(HLOOKUP(P$1,[1]수!$A$1:$AO$21,3,0)="","",HLOOKUP(P$1,[1]수!$A$1:$AO$21,3,0))</f>
        <v>15 세</v>
      </c>
      <c r="Q3">
        <f>IF(HLOOKUP(Q$1,[1]수!$A$1:$AO$21,3,0)="","",HLOOKUP(Q$1,[1]수!$A$1:$AO$21,3,0))</f>
        <v>55</v>
      </c>
      <c r="R3" t="str">
        <f>IF(HLOOKUP(R$1,[1]수!$A$1:$AO$21,3,0)="","",HLOOKUP(R$1,[1]수!$A$1:$AO$21,3,0))</f>
        <v/>
      </c>
      <c r="S3" t="str">
        <f>IF(HLOOKUP(S$1,[1]수!$A$1:$AO$21,3,0)="","",HLOOKUP(S$1,[1]수!$A$1:$AO$21,3,0))</f>
        <v>Y</v>
      </c>
      <c r="T3" t="str">
        <f>IF(HLOOKUP(T$1,[1]수!$A$1:$AO$21,3,0)="","",HLOOKUP(T$1,[1]수!$A$1:$AO$21,3,0))</f>
        <v>Y</v>
      </c>
      <c r="U3" t="str">
        <f>IF(HLOOKUP(U$1,[1]수!$A$1:$AO$21,3,0)="","",HLOOKUP(U$1,[1]수!$A$1:$AO$21,3,0))</f>
        <v>Y</v>
      </c>
      <c r="V3" t="str">
        <f>IF(HLOOKUP(V$1,[1]수!$A$1:$AO$21,3,0)="","",HLOOKUP(V$1,[1]수!$A$1:$AO$21,3,0))</f>
        <v>N</v>
      </c>
      <c r="W3" t="str">
        <f>IF(HLOOKUP(W$1,[1]수!$A$1:$AO$21,3,0)="","",HLOOKUP(W$1,[1]수!$A$1:$AO$21,3,0))</f>
        <v>N</v>
      </c>
      <c r="X3" t="str">
        <f>IF(HLOOKUP(X$1,[1]수!$A$1:$AO$21,3,0)="","",HLOOKUP(X$1,[1]수!$A$1:$AO$21,3,0))</f>
        <v/>
      </c>
      <c r="Y3" t="str">
        <f>IF(HLOOKUP(Y$1,[1]수!$A$1:$AO$21,3,0)="","",HLOOKUP(Y$1,[1]수!$A$1:$AO$21,3,0))</f>
        <v>정규</v>
      </c>
      <c r="Z3" t="str">
        <f>IF(HLOOKUP(Z$1,[1]수!$A$1:$AO$21,3,0)="","",HLOOKUP(Z$1,[1]수!$A$1:$AO$21,3,0))</f>
        <v>자료</v>
      </c>
      <c r="AA3" t="str">
        <f>IF(HLOOKUP(AA$1,[1]수!$A$1:$AO$21,3,0)="","",HLOOKUP(AA$1,[1]수!$A$1:$AO$21,3,0))</f>
        <v/>
      </c>
      <c r="AB3" t="str">
        <f>IF(HLOOKUP(AB$1,[1]수!$A$1:$AO$21,3,0)="","",HLOOKUP(AB$1,[1]수!$A$1:$AO$21,3,0))</f>
        <v>그룹1</v>
      </c>
      <c r="AC3" t="str">
        <f>IF(HLOOKUP(AC$1,[1]수!$A$1:$AO$21,3,0)="","",HLOOKUP(AC$1,[1]수!$A$1:$AO$21,3,0))</f>
        <v>STEREO</v>
      </c>
      <c r="AD3" t="str">
        <f>IF(HLOOKUP(AD$1,[1]수!$A$1:$AO$21,3,0)="","",HLOOKUP(AD$1,[1]수!$A$1:$AO$21,3,0))</f>
        <v/>
      </c>
      <c r="AE3" s="1" t="str">
        <f>IF(HLOOKUP(AE$1,[1]수!$A$1:$AO$21,3,0)="","",HLOOKUP(AE$1,[1]수!$A$1:$AO$21,3,0))</f>
        <v/>
      </c>
      <c r="AF3">
        <f>IF(HLOOKUP(AF$1,[1]수!$A$1:$AO$21,3,0)="","",HLOOKUP(AF$1,[1]수!$A$1:$AO$21,3,0))</f>
        <v>0.15277777777777776</v>
      </c>
      <c r="AG3" t="str">
        <f>IF(HLOOKUP(AG$1,[1]수!$A$1:$AO$21,3,0)="","",HLOOKUP(AG$1,[1]수!$A$1:$AO$21,3,0))</f>
        <v>None</v>
      </c>
      <c r="AH3" t="str">
        <f>IF(HLOOKUP(AH$1,[1]수!$A$1:$AO$21,3,0)="","",HLOOKUP(AH$1,[1]수!$A$1:$AO$21,3,0))</f>
        <v>Y</v>
      </c>
      <c r="AI3" s="1" t="str">
        <f>IF(HLOOKUP(AI$1,[1]수!$A$1:$AO$21,3,0)="","",HLOOKUP(AI$1,[1]수!$A$1:$AO$21,3,0))</f>
        <v/>
      </c>
      <c r="AJ3">
        <f>IF(HLOOKUP(AJ$1,[1]수!$A$1:$AO$21,3,0)="","",HLOOKUP(AJ$1,[1]수!$A$1:$AO$21,3,0))</f>
        <v>0.15277777777777776</v>
      </c>
      <c r="AK3">
        <f>IF(HLOOKUP(AK$1,[1]수!$A$1:$AO$21,3,0)="","",HLOOKUP(AK$1,[1]수!$A$1:$AO$21,3,0))</f>
        <v>1</v>
      </c>
      <c r="AL3" t="str">
        <f>IF(HLOOKUP(AL$1,[1]수!$A$1:$AO$21,3,0)="","",HLOOKUP(AL$1,[1]수!$A$1:$AO$21,3,0))</f>
        <v>N/A</v>
      </c>
      <c r="AM3" t="str">
        <f>IF(HLOOKUP(AM$1,[1]수!$A$1:$AO$21,3,0)="","",HLOOKUP(AM$1,[1]수!$A$1:$AO$21,3,0))</f>
        <v>Y</v>
      </c>
      <c r="AN3">
        <f>IF(HLOOKUP(AN$1,[1]수!$A$1:$AO$21,3,0)="","",HLOOKUP(AN$1,[1]수!$A$1:$AO$21,3,0))</f>
        <v>2</v>
      </c>
      <c r="AO3" t="str">
        <f>IF(HLOOKUP(AO$1,[1]수!$A$1:$AO$21,3,0)="","",HLOOKUP(AO$1,[1]수!$A$1:$AO$21,3,0))</f>
        <v>00:45:39:12</v>
      </c>
    </row>
    <row r="4" spans="1:41" x14ac:dyDescent="0.3">
      <c r="A4" t="str">
        <f>IF(HLOOKUP(A$1,[1]수!$A$1:$AO$21,4,0)="","",HLOOKUP(A$1,[1]수!$A$1:$AO$21,4,0))</f>
        <v>2023.08.09</v>
      </c>
      <c r="B4" s="1">
        <f>IF(HLOOKUP(B$1,[1]수!$A$1:$AO$21,4,0)="","",HLOOKUP(B$1,[1]수!$A$1:$AO$21,4,0))</f>
        <v>0.19097222222222221</v>
      </c>
      <c r="C4" s="1">
        <f>IF(HLOOKUP(C$1,[1]수!$A$1:$AO$21,4,0)="","",HLOOKUP(C$1,[1]수!$A$1:$AO$21,4,0))</f>
        <v>0.22916666666666666</v>
      </c>
      <c r="D4">
        <f>IF(HLOOKUP(D$1,[1]수!$A$1:$AO$21,4,0)="","",HLOOKUP(D$1,[1]수!$A$1:$AO$21,4,0))</f>
        <v>55</v>
      </c>
      <c r="E4">
        <f>IF(HLOOKUP(E$1,[1]수!$A$1:$AO$21,4,0)="","",HLOOKUP(E$1,[1]수!$A$1:$AO$21,4,0))</f>
        <v>57</v>
      </c>
      <c r="F4" t="str">
        <f>IF(HLOOKUP(F$1,[1]수!$A$1:$AO$21,4,0)="","",HLOOKUP(F$1,[1]수!$A$1:$AO$21,4,0))</f>
        <v>C21-A006</v>
      </c>
      <c r="G4" t="str">
        <f>IF(HLOOKUP(G$1,[1]수!$A$1:$AO$21,4,0)="","",HLOOKUP(G$1,[1]수!$A$1:$AO$21,4,0))</f>
        <v>스파이시 걸스</v>
      </c>
      <c r="H4" t="str">
        <f>IF(HLOOKUP(H$1,[1]수!$A$1:$AO$21,4,0)="","",HLOOKUP(H$1,[1]수!$A$1:$AO$21,4,0))</f>
        <v>4회(자막)</v>
      </c>
      <c r="I4">
        <f>IF(HLOOKUP(I$1,[1]수!$A$1:$AO$21,4,0)="","",HLOOKUP(I$1,[1]수!$A$1:$AO$21,4,0))</f>
        <v>4</v>
      </c>
      <c r="J4" t="str">
        <f>IF(HLOOKUP(J$1,[1]수!$A$1:$AO$21,4,0)="","",HLOOKUP(J$1,[1]수!$A$1:$AO$21,4,0))</f>
        <v>순환</v>
      </c>
      <c r="K4" t="str">
        <f>IF(HLOOKUP(K$1,[1]수!$A$1:$AO$21,4,0)="","",HLOOKUP(K$1,[1]수!$A$1:$AO$21,4,0))</f>
        <v>재방</v>
      </c>
      <c r="L4" t="str">
        <f>IF(HLOOKUP(L$1,[1]수!$A$1:$AO$21,4,0)="","",HLOOKUP(L$1,[1]수!$A$1:$AO$21,4,0))</f>
        <v>HD</v>
      </c>
      <c r="M4" t="str">
        <f>IF(HLOOKUP(M$1,[1]수!$A$1:$AO$21,4,0)="","",HLOOKUP(M$1,[1]수!$A$1:$AO$21,4,0))</f>
        <v>Y</v>
      </c>
      <c r="N4" t="str">
        <f>IF(HLOOKUP(N$1,[1]수!$A$1:$AO$21,4,0)="","",HLOOKUP(N$1,[1]수!$A$1:$AO$21,4,0))</f>
        <v>N</v>
      </c>
      <c r="O4" t="str">
        <f>IF(HLOOKUP(O$1,[1]수!$A$1:$AO$21,4,0)="","",HLOOKUP(O$1,[1]수!$A$1:$AO$21,4,0))</f>
        <v>N</v>
      </c>
      <c r="P4" t="str">
        <f>IF(HLOOKUP(P$1,[1]수!$A$1:$AO$21,4,0)="","",HLOOKUP(P$1,[1]수!$A$1:$AO$21,4,0))</f>
        <v>15 세</v>
      </c>
      <c r="Q4">
        <f>IF(HLOOKUP(Q$1,[1]수!$A$1:$AO$21,4,0)="","",HLOOKUP(Q$1,[1]수!$A$1:$AO$21,4,0))</f>
        <v>55</v>
      </c>
      <c r="R4" t="str">
        <f>IF(HLOOKUP(R$1,[1]수!$A$1:$AO$21,4,0)="","",HLOOKUP(R$1,[1]수!$A$1:$AO$21,4,0))</f>
        <v/>
      </c>
      <c r="S4" t="str">
        <f>IF(HLOOKUP(S$1,[1]수!$A$1:$AO$21,4,0)="","",HLOOKUP(S$1,[1]수!$A$1:$AO$21,4,0))</f>
        <v>Y</v>
      </c>
      <c r="T4" t="str">
        <f>IF(HLOOKUP(T$1,[1]수!$A$1:$AO$21,4,0)="","",HLOOKUP(T$1,[1]수!$A$1:$AO$21,4,0))</f>
        <v>Y</v>
      </c>
      <c r="U4" t="str">
        <f>IF(HLOOKUP(U$1,[1]수!$A$1:$AO$21,4,0)="","",HLOOKUP(U$1,[1]수!$A$1:$AO$21,4,0))</f>
        <v>Y</v>
      </c>
      <c r="V4" t="str">
        <f>IF(HLOOKUP(V$1,[1]수!$A$1:$AO$21,4,0)="","",HLOOKUP(V$1,[1]수!$A$1:$AO$21,4,0))</f>
        <v>N</v>
      </c>
      <c r="W4" t="str">
        <f>IF(HLOOKUP(W$1,[1]수!$A$1:$AO$21,4,0)="","",HLOOKUP(W$1,[1]수!$A$1:$AO$21,4,0))</f>
        <v>N</v>
      </c>
      <c r="X4" t="str">
        <f>IF(HLOOKUP(X$1,[1]수!$A$1:$AO$21,4,0)="","",HLOOKUP(X$1,[1]수!$A$1:$AO$21,4,0))</f>
        <v/>
      </c>
      <c r="Y4" t="str">
        <f>IF(HLOOKUP(Y$1,[1]수!$A$1:$AO$21,4,0)="","",HLOOKUP(Y$1,[1]수!$A$1:$AO$21,4,0))</f>
        <v>정규</v>
      </c>
      <c r="Z4" t="str">
        <f>IF(HLOOKUP(Z$1,[1]수!$A$1:$AO$21,4,0)="","",HLOOKUP(Z$1,[1]수!$A$1:$AO$21,4,0))</f>
        <v>자료</v>
      </c>
      <c r="AA4" t="str">
        <f>IF(HLOOKUP(AA$1,[1]수!$A$1:$AO$21,4,0)="","",HLOOKUP(AA$1,[1]수!$A$1:$AO$21,4,0))</f>
        <v/>
      </c>
      <c r="AB4" t="str">
        <f>IF(HLOOKUP(AB$1,[1]수!$A$1:$AO$21,4,0)="","",HLOOKUP(AB$1,[1]수!$A$1:$AO$21,4,0))</f>
        <v>그룹1</v>
      </c>
      <c r="AC4" t="str">
        <f>IF(HLOOKUP(AC$1,[1]수!$A$1:$AO$21,4,0)="","",HLOOKUP(AC$1,[1]수!$A$1:$AO$21,4,0))</f>
        <v>STEREO</v>
      </c>
      <c r="AD4" t="str">
        <f>IF(HLOOKUP(AD$1,[1]수!$A$1:$AO$21,4,0)="","",HLOOKUP(AD$1,[1]수!$A$1:$AO$21,4,0))</f>
        <v/>
      </c>
      <c r="AE4" s="1" t="str">
        <f>IF(HLOOKUP(AE$1,[1]수!$A$1:$AO$21,4,0)="","",HLOOKUP(AE$1,[1]수!$A$1:$AO$21,4,0))</f>
        <v/>
      </c>
      <c r="AF4">
        <f>IF(HLOOKUP(AF$1,[1]수!$A$1:$AO$21,4,0)="","",HLOOKUP(AF$1,[1]수!$A$1:$AO$21,4,0))</f>
        <v>0.19097222222222221</v>
      </c>
      <c r="AG4" t="str">
        <f>IF(HLOOKUP(AG$1,[1]수!$A$1:$AO$21,4,0)="","",HLOOKUP(AG$1,[1]수!$A$1:$AO$21,4,0))</f>
        <v>None</v>
      </c>
      <c r="AH4" t="str">
        <f>IF(HLOOKUP(AH$1,[1]수!$A$1:$AO$21,4,0)="","",HLOOKUP(AH$1,[1]수!$A$1:$AO$21,4,0))</f>
        <v>Y</v>
      </c>
      <c r="AI4" s="1" t="str">
        <f>IF(HLOOKUP(AI$1,[1]수!$A$1:$AO$21,4,0)="","",HLOOKUP(AI$1,[1]수!$A$1:$AO$21,4,0))</f>
        <v/>
      </c>
      <c r="AJ4">
        <f>IF(HLOOKUP(AJ$1,[1]수!$A$1:$AO$21,4,0)="","",HLOOKUP(AJ$1,[1]수!$A$1:$AO$21,4,0))</f>
        <v>0.19097222222222221</v>
      </c>
      <c r="AK4">
        <f>IF(HLOOKUP(AK$1,[1]수!$A$1:$AO$21,4,0)="","",HLOOKUP(AK$1,[1]수!$A$1:$AO$21,4,0))</f>
        <v>1</v>
      </c>
      <c r="AL4" t="str">
        <f>IF(HLOOKUP(AL$1,[1]수!$A$1:$AO$21,4,0)="","",HLOOKUP(AL$1,[1]수!$A$1:$AO$21,4,0))</f>
        <v/>
      </c>
      <c r="AM4" t="str">
        <f>IF(HLOOKUP(AM$1,[1]수!$A$1:$AO$21,4,0)="","",HLOOKUP(AM$1,[1]수!$A$1:$AO$21,4,0))</f>
        <v>Y</v>
      </c>
      <c r="AN4">
        <f>IF(HLOOKUP(AN$1,[1]수!$A$1:$AO$21,4,0)="","",HLOOKUP(AN$1,[1]수!$A$1:$AO$21,4,0))</f>
        <v>2</v>
      </c>
      <c r="AO4" t="str">
        <f>IF(HLOOKUP(AO$1,[1]수!$A$1:$AO$21,4,0)="","",HLOOKUP(AO$1,[1]수!$A$1:$AO$21,4,0))</f>
        <v>00:47:09:05</v>
      </c>
    </row>
    <row r="5" spans="1:41" x14ac:dyDescent="0.3">
      <c r="A5" t="str">
        <f>IF(HLOOKUP(A$1,[1]수!$A$1:$AO$21,5,0)="","",HLOOKUP(A$1,[1]수!$A$1:$AO$21,5,0))</f>
        <v>2023.08.09</v>
      </c>
      <c r="B5" s="1">
        <f>IF(HLOOKUP(B$1,[1]수!$A$1:$AO$21,5,0)="","",HLOOKUP(B$1,[1]수!$A$1:$AO$21,5,0))</f>
        <v>0.22916666666666666</v>
      </c>
      <c r="C5" s="1">
        <f>IF(HLOOKUP(C$1,[1]수!$A$1:$AO$21,5,0)="","",HLOOKUP(C$1,[1]수!$A$1:$AO$21,5,0))</f>
        <v>0.27083333333333331</v>
      </c>
      <c r="D5">
        <f>IF(HLOOKUP(D$1,[1]수!$A$1:$AO$21,5,0)="","",HLOOKUP(D$1,[1]수!$A$1:$AO$21,5,0))</f>
        <v>60</v>
      </c>
      <c r="E5">
        <f>IF(HLOOKUP(E$1,[1]수!$A$1:$AO$21,5,0)="","",HLOOKUP(E$1,[1]수!$A$1:$AO$21,5,0))</f>
        <v>57</v>
      </c>
      <c r="F5" t="str">
        <f>IF(HLOOKUP(F$1,[1]수!$A$1:$AO$21,5,0)="","",HLOOKUP(F$1,[1]수!$A$1:$AO$21,5,0))</f>
        <v>C21-A005</v>
      </c>
      <c r="G5" t="str">
        <f>IF(HLOOKUP(G$1,[1]수!$A$1:$AO$21,5,0)="","",HLOOKUP(G$1,[1]수!$A$1:$AO$21,5,0))</f>
        <v>별에서 온 퀴즈</v>
      </c>
      <c r="H5" t="str">
        <f>IF(HLOOKUP(H$1,[1]수!$A$1:$AO$21,5,0)="","",HLOOKUP(H$1,[1]수!$A$1:$AO$21,5,0))</f>
        <v>4회(자)</v>
      </c>
      <c r="I5">
        <f>IF(HLOOKUP(I$1,[1]수!$A$1:$AO$21,5,0)="","",HLOOKUP(I$1,[1]수!$A$1:$AO$21,5,0))</f>
        <v>4</v>
      </c>
      <c r="J5" t="str">
        <f>IF(HLOOKUP(J$1,[1]수!$A$1:$AO$21,5,0)="","",HLOOKUP(J$1,[1]수!$A$1:$AO$21,5,0))</f>
        <v>순환</v>
      </c>
      <c r="K5" t="str">
        <f>IF(HLOOKUP(K$1,[1]수!$A$1:$AO$21,5,0)="","",HLOOKUP(K$1,[1]수!$A$1:$AO$21,5,0))</f>
        <v>재방</v>
      </c>
      <c r="L5" t="str">
        <f>IF(HLOOKUP(L$1,[1]수!$A$1:$AO$21,5,0)="","",HLOOKUP(L$1,[1]수!$A$1:$AO$21,5,0))</f>
        <v>HD</v>
      </c>
      <c r="M5" t="str">
        <f>IF(HLOOKUP(M$1,[1]수!$A$1:$AO$21,5,0)="","",HLOOKUP(M$1,[1]수!$A$1:$AO$21,5,0))</f>
        <v>Y</v>
      </c>
      <c r="N5" t="str">
        <f>IF(HLOOKUP(N$1,[1]수!$A$1:$AO$21,5,0)="","",HLOOKUP(N$1,[1]수!$A$1:$AO$21,5,0))</f>
        <v>N</v>
      </c>
      <c r="O5" t="str">
        <f>IF(HLOOKUP(O$1,[1]수!$A$1:$AO$21,5,0)="","",HLOOKUP(O$1,[1]수!$A$1:$AO$21,5,0))</f>
        <v>N</v>
      </c>
      <c r="P5" t="str">
        <f>IF(HLOOKUP(P$1,[1]수!$A$1:$AO$21,5,0)="","",HLOOKUP(P$1,[1]수!$A$1:$AO$21,5,0))</f>
        <v>15 세</v>
      </c>
      <c r="Q5">
        <f>IF(HLOOKUP(Q$1,[1]수!$A$1:$AO$21,5,0)="","",HLOOKUP(Q$1,[1]수!$A$1:$AO$21,5,0))</f>
        <v>60</v>
      </c>
      <c r="R5" t="str">
        <f>IF(HLOOKUP(R$1,[1]수!$A$1:$AO$21,5,0)="","",HLOOKUP(R$1,[1]수!$A$1:$AO$21,5,0))</f>
        <v/>
      </c>
      <c r="S5" t="str">
        <f>IF(HLOOKUP(S$1,[1]수!$A$1:$AO$21,5,0)="","",HLOOKUP(S$1,[1]수!$A$1:$AO$21,5,0))</f>
        <v>Y</v>
      </c>
      <c r="T5" t="str">
        <f>IF(HLOOKUP(T$1,[1]수!$A$1:$AO$21,5,0)="","",HLOOKUP(T$1,[1]수!$A$1:$AO$21,5,0))</f>
        <v>Y</v>
      </c>
      <c r="U5" t="str">
        <f>IF(HLOOKUP(U$1,[1]수!$A$1:$AO$21,5,0)="","",HLOOKUP(U$1,[1]수!$A$1:$AO$21,5,0))</f>
        <v>Y</v>
      </c>
      <c r="V5" t="str">
        <f>IF(HLOOKUP(V$1,[1]수!$A$1:$AO$21,5,0)="","",HLOOKUP(V$1,[1]수!$A$1:$AO$21,5,0))</f>
        <v>N</v>
      </c>
      <c r="W5" t="str">
        <f>IF(HLOOKUP(W$1,[1]수!$A$1:$AO$21,5,0)="","",HLOOKUP(W$1,[1]수!$A$1:$AO$21,5,0))</f>
        <v>N</v>
      </c>
      <c r="X5" t="str">
        <f>IF(HLOOKUP(X$1,[1]수!$A$1:$AO$21,5,0)="","",HLOOKUP(X$1,[1]수!$A$1:$AO$21,5,0))</f>
        <v/>
      </c>
      <c r="Y5" t="str">
        <f>IF(HLOOKUP(Y$1,[1]수!$A$1:$AO$21,5,0)="","",HLOOKUP(Y$1,[1]수!$A$1:$AO$21,5,0))</f>
        <v>정규</v>
      </c>
      <c r="Z5" t="str">
        <f>IF(HLOOKUP(Z$1,[1]수!$A$1:$AO$21,5,0)="","",HLOOKUP(Z$1,[1]수!$A$1:$AO$21,5,0))</f>
        <v/>
      </c>
      <c r="AA5" t="str">
        <f>IF(HLOOKUP(AA$1,[1]수!$A$1:$AO$21,5,0)="","",HLOOKUP(AA$1,[1]수!$A$1:$AO$21,5,0))</f>
        <v/>
      </c>
      <c r="AB5" t="str">
        <f>IF(HLOOKUP(AB$1,[1]수!$A$1:$AO$21,5,0)="","",HLOOKUP(AB$1,[1]수!$A$1:$AO$21,5,0))</f>
        <v>그룹1</v>
      </c>
      <c r="AC5" t="str">
        <f>IF(HLOOKUP(AC$1,[1]수!$A$1:$AO$21,5,0)="","",HLOOKUP(AC$1,[1]수!$A$1:$AO$21,5,0))</f>
        <v>STEREO</v>
      </c>
      <c r="AD5" t="str">
        <f>IF(HLOOKUP(AD$1,[1]수!$A$1:$AO$21,5,0)="","",HLOOKUP(AD$1,[1]수!$A$1:$AO$21,5,0))</f>
        <v/>
      </c>
      <c r="AE5" s="1" t="str">
        <f>IF(HLOOKUP(AE$1,[1]수!$A$1:$AO$21,5,0)="","",HLOOKUP(AE$1,[1]수!$A$1:$AO$21,5,0))</f>
        <v/>
      </c>
      <c r="AF5">
        <f>IF(HLOOKUP(AF$1,[1]수!$A$1:$AO$21,5,0)="","",HLOOKUP(AF$1,[1]수!$A$1:$AO$21,5,0))</f>
        <v>0.22916666666666666</v>
      </c>
      <c r="AG5" t="str">
        <f>IF(HLOOKUP(AG$1,[1]수!$A$1:$AO$21,5,0)="","",HLOOKUP(AG$1,[1]수!$A$1:$AO$21,5,0))</f>
        <v>None</v>
      </c>
      <c r="AH5" t="str">
        <f>IF(HLOOKUP(AH$1,[1]수!$A$1:$AO$21,5,0)="","",HLOOKUP(AH$1,[1]수!$A$1:$AO$21,5,0))</f>
        <v>Y</v>
      </c>
      <c r="AI5" s="1" t="str">
        <f>IF(HLOOKUP(AI$1,[1]수!$A$1:$AO$21,5,0)="","",HLOOKUP(AI$1,[1]수!$A$1:$AO$21,5,0))</f>
        <v/>
      </c>
      <c r="AJ5">
        <f>IF(HLOOKUP(AJ$1,[1]수!$A$1:$AO$21,5,0)="","",HLOOKUP(AJ$1,[1]수!$A$1:$AO$21,5,0))</f>
        <v>0.22916666666666666</v>
      </c>
      <c r="AK5">
        <f>IF(HLOOKUP(AK$1,[1]수!$A$1:$AO$21,5,0)="","",HLOOKUP(AK$1,[1]수!$A$1:$AO$21,5,0))</f>
        <v>1</v>
      </c>
      <c r="AL5" t="str">
        <f>IF(HLOOKUP(AL$1,[1]수!$A$1:$AO$21,5,0)="","",HLOOKUP(AL$1,[1]수!$A$1:$AO$21,5,0))</f>
        <v/>
      </c>
      <c r="AM5" t="str">
        <f>IF(HLOOKUP(AM$1,[1]수!$A$1:$AO$21,5,0)="","",HLOOKUP(AM$1,[1]수!$A$1:$AO$21,5,0))</f>
        <v>Y</v>
      </c>
      <c r="AN5">
        <f>IF(HLOOKUP(AN$1,[1]수!$A$1:$AO$21,5,0)="","",HLOOKUP(AN$1,[1]수!$A$1:$AO$21,5,0))</f>
        <v>3</v>
      </c>
      <c r="AO5" t="str">
        <f>IF(HLOOKUP(AO$1,[1]수!$A$1:$AO$21,5,0)="","",HLOOKUP(AO$1,[1]수!$A$1:$AO$21,5,0))</f>
        <v>00:47:18:07</v>
      </c>
    </row>
    <row r="6" spans="1:41" x14ac:dyDescent="0.3">
      <c r="A6" t="str">
        <f>IF(HLOOKUP(A$1,[1]수!$A$1:$AO$21,6,0)="","",HLOOKUP(A$1,[1]수!$A$1:$AO$21,6,0))</f>
        <v>2023.08.09</v>
      </c>
      <c r="B6" s="1">
        <f>IF(HLOOKUP(B$1,[1]수!$A$1:$AO$21,6,0)="","",HLOOKUP(B$1,[1]수!$A$1:$AO$21,6,0))</f>
        <v>0.27083333333333331</v>
      </c>
      <c r="C6" s="1">
        <f>IF(HLOOKUP(C$1,[1]수!$A$1:$AO$21,6,0)="","",HLOOKUP(C$1,[1]수!$A$1:$AO$21,6,0))</f>
        <v>0.32291666666666669</v>
      </c>
      <c r="D6">
        <f>IF(HLOOKUP(D$1,[1]수!$A$1:$AO$21,6,0)="","",HLOOKUP(D$1,[1]수!$A$1:$AO$21,6,0))</f>
        <v>75</v>
      </c>
      <c r="E6">
        <f>IF(HLOOKUP(E$1,[1]수!$A$1:$AO$21,6,0)="","",HLOOKUP(E$1,[1]수!$A$1:$AO$21,6,0))</f>
        <v>71</v>
      </c>
      <c r="F6" t="str">
        <f>IF(HLOOKUP(F$1,[1]수!$A$1:$AO$21,6,0)="","",HLOOKUP(F$1,[1]수!$A$1:$AO$21,6,0))</f>
        <v>C20-B001</v>
      </c>
      <c r="G6" t="str">
        <f>IF(HLOOKUP(G$1,[1]수!$A$1:$AO$21,6,0)="","",HLOOKUP(G$1,[1]수!$A$1:$AO$21,6,0))</f>
        <v>연애의 참견3</v>
      </c>
      <c r="H6" t="str">
        <f>IF(HLOOKUP(H$1,[1]수!$A$1:$AO$21,6,0)="","",HLOOKUP(H$1,[1]수!$A$1:$AO$21,6,0))</f>
        <v>173회</v>
      </c>
      <c r="I6">
        <f>IF(HLOOKUP(I$1,[1]수!$A$1:$AO$21,6,0)="","",HLOOKUP(I$1,[1]수!$A$1:$AO$21,6,0))</f>
        <v>173</v>
      </c>
      <c r="J6" t="str">
        <f>IF(HLOOKUP(J$1,[1]수!$A$1:$AO$21,6,0)="","",HLOOKUP(J$1,[1]수!$A$1:$AO$21,6,0))</f>
        <v>순환</v>
      </c>
      <c r="K6" t="str">
        <f>IF(HLOOKUP(K$1,[1]수!$A$1:$AO$21,6,0)="","",HLOOKUP(K$1,[1]수!$A$1:$AO$21,6,0))</f>
        <v>본방</v>
      </c>
      <c r="L6" t="str">
        <f>IF(HLOOKUP(L$1,[1]수!$A$1:$AO$21,6,0)="","",HLOOKUP(L$1,[1]수!$A$1:$AO$21,6,0))</f>
        <v>HD</v>
      </c>
      <c r="M6" t="str">
        <f>IF(HLOOKUP(M$1,[1]수!$A$1:$AO$21,6,0)="","",HLOOKUP(M$1,[1]수!$A$1:$AO$21,6,0))</f>
        <v>N</v>
      </c>
      <c r="N6" t="str">
        <f>IF(HLOOKUP(N$1,[1]수!$A$1:$AO$21,6,0)="","",HLOOKUP(N$1,[1]수!$A$1:$AO$21,6,0))</f>
        <v>N</v>
      </c>
      <c r="O6" t="str">
        <f>IF(HLOOKUP(O$1,[1]수!$A$1:$AO$21,6,0)="","",HLOOKUP(O$1,[1]수!$A$1:$AO$21,6,0))</f>
        <v>N</v>
      </c>
      <c r="P6" t="str">
        <f>IF(HLOOKUP(P$1,[1]수!$A$1:$AO$21,6,0)="","",HLOOKUP(P$1,[1]수!$A$1:$AO$21,6,0))</f>
        <v>15 세</v>
      </c>
      <c r="Q6">
        <f>IF(HLOOKUP(Q$1,[1]수!$A$1:$AO$21,6,0)="","",HLOOKUP(Q$1,[1]수!$A$1:$AO$21,6,0))</f>
        <v>75</v>
      </c>
      <c r="R6" t="str">
        <f>IF(HLOOKUP(R$1,[1]수!$A$1:$AO$21,6,0)="","",HLOOKUP(R$1,[1]수!$A$1:$AO$21,6,0))</f>
        <v/>
      </c>
      <c r="S6" t="str">
        <f>IF(HLOOKUP(S$1,[1]수!$A$1:$AO$21,6,0)="","",HLOOKUP(S$1,[1]수!$A$1:$AO$21,6,0))</f>
        <v>Y</v>
      </c>
      <c r="T6" t="str">
        <f>IF(HLOOKUP(T$1,[1]수!$A$1:$AO$21,6,0)="","",HLOOKUP(T$1,[1]수!$A$1:$AO$21,6,0))</f>
        <v>Y</v>
      </c>
      <c r="U6" t="str">
        <f>IF(HLOOKUP(U$1,[1]수!$A$1:$AO$21,6,0)="","",HLOOKUP(U$1,[1]수!$A$1:$AO$21,6,0))</f>
        <v>N</v>
      </c>
      <c r="V6" t="str">
        <f>IF(HLOOKUP(V$1,[1]수!$A$1:$AO$21,6,0)="","",HLOOKUP(V$1,[1]수!$A$1:$AO$21,6,0))</f>
        <v>N</v>
      </c>
      <c r="W6" t="str">
        <f>IF(HLOOKUP(W$1,[1]수!$A$1:$AO$21,6,0)="","",HLOOKUP(W$1,[1]수!$A$1:$AO$21,6,0))</f>
        <v>Y</v>
      </c>
      <c r="X6" t="str">
        <f>IF(HLOOKUP(X$1,[1]수!$A$1:$AO$21,6,0)="","",HLOOKUP(X$1,[1]수!$A$1:$AO$21,6,0))</f>
        <v/>
      </c>
      <c r="Y6" t="str">
        <f>IF(HLOOKUP(Y$1,[1]수!$A$1:$AO$21,6,0)="","",HLOOKUP(Y$1,[1]수!$A$1:$AO$21,6,0))</f>
        <v>정규</v>
      </c>
      <c r="Z6" t="str">
        <f>IF(HLOOKUP(Z$1,[1]수!$A$1:$AO$21,6,0)="","",HLOOKUP(Z$1,[1]수!$A$1:$AO$21,6,0))</f>
        <v>자료</v>
      </c>
      <c r="AA6" t="str">
        <f>IF(HLOOKUP(AA$1,[1]수!$A$1:$AO$21,6,0)="","",HLOOKUP(AA$1,[1]수!$A$1:$AO$21,6,0))</f>
        <v/>
      </c>
      <c r="AB6" t="str">
        <f>IF(HLOOKUP(AB$1,[1]수!$A$1:$AO$21,6,0)="","",HLOOKUP(AB$1,[1]수!$A$1:$AO$21,6,0))</f>
        <v>그룹1</v>
      </c>
      <c r="AC6" t="str">
        <f>IF(HLOOKUP(AC$1,[1]수!$A$1:$AO$21,6,0)="","",HLOOKUP(AC$1,[1]수!$A$1:$AO$21,6,0))</f>
        <v>STEREO</v>
      </c>
      <c r="AD6" t="str">
        <f>IF(HLOOKUP(AD$1,[1]수!$A$1:$AO$21,6,0)="","",HLOOKUP(AD$1,[1]수!$A$1:$AO$21,6,0))</f>
        <v/>
      </c>
      <c r="AE6" s="1" t="str">
        <f>IF(HLOOKUP(AE$1,[1]수!$A$1:$AO$21,6,0)="","",HLOOKUP(AE$1,[1]수!$A$1:$AO$21,6,0))</f>
        <v/>
      </c>
      <c r="AF6">
        <f>IF(HLOOKUP(AF$1,[1]수!$A$1:$AO$21,6,0)="","",HLOOKUP(AF$1,[1]수!$A$1:$AO$21,6,0))</f>
        <v>0.27083333333333331</v>
      </c>
      <c r="AG6" t="str">
        <f>IF(HLOOKUP(AG$1,[1]수!$A$1:$AO$21,6,0)="","",HLOOKUP(AG$1,[1]수!$A$1:$AO$21,6,0))</f>
        <v>None</v>
      </c>
      <c r="AH6" t="str">
        <f>IF(HLOOKUP(AH$1,[1]수!$A$1:$AO$21,6,0)="","",HLOOKUP(AH$1,[1]수!$A$1:$AO$21,6,0))</f>
        <v>Y</v>
      </c>
      <c r="AI6" s="1" t="str">
        <f>IF(HLOOKUP(AI$1,[1]수!$A$1:$AO$21,6,0)="","",HLOOKUP(AI$1,[1]수!$A$1:$AO$21,6,0))</f>
        <v/>
      </c>
      <c r="AJ6">
        <f>IF(HLOOKUP(AJ$1,[1]수!$A$1:$AO$21,6,0)="","",HLOOKUP(AJ$1,[1]수!$A$1:$AO$21,6,0))</f>
        <v>0.27083333333333331</v>
      </c>
      <c r="AK6">
        <f>IF(HLOOKUP(AK$1,[1]수!$A$1:$AO$21,6,0)="","",HLOOKUP(AK$1,[1]수!$A$1:$AO$21,6,0))</f>
        <v>1</v>
      </c>
      <c r="AL6" t="str">
        <f>IF(HLOOKUP(AL$1,[1]수!$A$1:$AO$21,6,0)="","",HLOOKUP(AL$1,[1]수!$A$1:$AO$21,6,0))</f>
        <v/>
      </c>
      <c r="AM6" t="str">
        <f>IF(HLOOKUP(AM$1,[1]수!$A$1:$AO$21,6,0)="","",HLOOKUP(AM$1,[1]수!$A$1:$AO$21,6,0))</f>
        <v>Y</v>
      </c>
      <c r="AN6">
        <f>IF(HLOOKUP(AN$1,[1]수!$A$1:$AO$21,6,0)="","",HLOOKUP(AN$1,[1]수!$A$1:$AO$21,6,0))</f>
        <v>4</v>
      </c>
      <c r="AO6" t="str">
        <f>IF(HLOOKUP(AO$1,[1]수!$A$1:$AO$21,6,0)="","",HLOOKUP(AO$1,[1]수!$A$1:$AO$21,6,0))</f>
        <v>00:59:10:00</v>
      </c>
    </row>
    <row r="7" spans="1:41" x14ac:dyDescent="0.3">
      <c r="A7" t="str">
        <f>IF(HLOOKUP(A$1,[1]수!$A$1:$AO$21,7,0)="","",HLOOKUP(A$1,[1]수!$A$1:$AO$21,7,0))</f>
        <v>2023.08.09</v>
      </c>
      <c r="B7" s="1">
        <f>IF(HLOOKUP(B$1,[1]수!$A$1:$AO$21,7,0)="","",HLOOKUP(B$1,[1]수!$A$1:$AO$21,7,0))</f>
        <v>0.32291666666666669</v>
      </c>
      <c r="C7" s="1">
        <f>IF(HLOOKUP(C$1,[1]수!$A$1:$AO$21,7,0)="","",HLOOKUP(C$1,[1]수!$A$1:$AO$21,7,0))</f>
        <v>0.3923611111111111</v>
      </c>
      <c r="D7">
        <f>IF(HLOOKUP(D$1,[1]수!$A$1:$AO$21,7,0)="","",HLOOKUP(D$1,[1]수!$A$1:$AO$21,7,0))</f>
        <v>100</v>
      </c>
      <c r="E7">
        <f>IF(HLOOKUP(E$1,[1]수!$A$1:$AO$21,7,0)="","",HLOOKUP(E$1,[1]수!$A$1:$AO$21,7,0))</f>
        <v>98</v>
      </c>
      <c r="F7" t="str">
        <f>IF(HLOOKUP(F$1,[1]수!$A$1:$AO$21,7,0)="","",HLOOKUP(F$1,[1]수!$A$1:$AO$21,7,0))</f>
        <v>D22-B024</v>
      </c>
      <c r="G7" t="str">
        <f>IF(HLOOKUP(G$1,[1]수!$A$1:$AO$21,7,0)="","",HLOOKUP(G$1,[1]수!$A$1:$AO$21,7,0))</f>
        <v>오은영리포트 결혼지옥</v>
      </c>
      <c r="H7" t="str">
        <f>IF(HLOOKUP(H$1,[1]수!$A$1:$AO$21,7,0)="","",HLOOKUP(H$1,[1]수!$A$1:$AO$21,7,0))</f>
        <v>33회</v>
      </c>
      <c r="I7">
        <f>IF(HLOOKUP(I$1,[1]수!$A$1:$AO$21,7,0)="","",HLOOKUP(I$1,[1]수!$A$1:$AO$21,7,0))</f>
        <v>33</v>
      </c>
      <c r="J7" t="str">
        <f>IF(HLOOKUP(J$1,[1]수!$A$1:$AO$21,7,0)="","",HLOOKUP(J$1,[1]수!$A$1:$AO$21,7,0))</f>
        <v>순환</v>
      </c>
      <c r="K7" t="str">
        <f>IF(HLOOKUP(K$1,[1]수!$A$1:$AO$21,7,0)="","",HLOOKUP(K$1,[1]수!$A$1:$AO$21,7,0))</f>
        <v>재방</v>
      </c>
      <c r="L7" t="str">
        <f>IF(HLOOKUP(L$1,[1]수!$A$1:$AO$21,7,0)="","",HLOOKUP(L$1,[1]수!$A$1:$AO$21,7,0))</f>
        <v>HD</v>
      </c>
      <c r="M7" t="str">
        <f>IF(HLOOKUP(M$1,[1]수!$A$1:$AO$21,7,0)="","",HLOOKUP(M$1,[1]수!$A$1:$AO$21,7,0))</f>
        <v>N</v>
      </c>
      <c r="N7" t="str">
        <f>IF(HLOOKUP(N$1,[1]수!$A$1:$AO$21,7,0)="","",HLOOKUP(N$1,[1]수!$A$1:$AO$21,7,0))</f>
        <v>N</v>
      </c>
      <c r="O7" t="str">
        <f>IF(HLOOKUP(O$1,[1]수!$A$1:$AO$21,7,0)="","",HLOOKUP(O$1,[1]수!$A$1:$AO$21,7,0))</f>
        <v>N</v>
      </c>
      <c r="P7" t="str">
        <f>IF(HLOOKUP(P$1,[1]수!$A$1:$AO$21,7,0)="","",HLOOKUP(P$1,[1]수!$A$1:$AO$21,7,0))</f>
        <v>15 세</v>
      </c>
      <c r="Q7">
        <f>IF(HLOOKUP(Q$1,[1]수!$A$1:$AO$21,7,0)="","",HLOOKUP(Q$1,[1]수!$A$1:$AO$21,7,0))</f>
        <v>100</v>
      </c>
      <c r="R7" t="str">
        <f>IF(HLOOKUP(R$1,[1]수!$A$1:$AO$21,7,0)="","",HLOOKUP(R$1,[1]수!$A$1:$AO$21,7,0))</f>
        <v/>
      </c>
      <c r="S7" t="str">
        <f>IF(HLOOKUP(S$1,[1]수!$A$1:$AO$21,7,0)="","",HLOOKUP(S$1,[1]수!$A$1:$AO$21,7,0))</f>
        <v>Y</v>
      </c>
      <c r="T7" t="str">
        <f>IF(HLOOKUP(T$1,[1]수!$A$1:$AO$21,7,0)="","",HLOOKUP(T$1,[1]수!$A$1:$AO$21,7,0))</f>
        <v>Y</v>
      </c>
      <c r="U7" t="str">
        <f>IF(HLOOKUP(U$1,[1]수!$A$1:$AO$21,7,0)="","",HLOOKUP(U$1,[1]수!$A$1:$AO$21,7,0))</f>
        <v>Y</v>
      </c>
      <c r="V7" t="str">
        <f>IF(HLOOKUP(V$1,[1]수!$A$1:$AO$21,7,0)="","",HLOOKUP(V$1,[1]수!$A$1:$AO$21,7,0))</f>
        <v>Y</v>
      </c>
      <c r="W7" t="str">
        <f>IF(HLOOKUP(W$1,[1]수!$A$1:$AO$21,7,0)="","",HLOOKUP(W$1,[1]수!$A$1:$AO$21,7,0))</f>
        <v>N</v>
      </c>
      <c r="X7" t="str">
        <f>IF(HLOOKUP(X$1,[1]수!$A$1:$AO$21,7,0)="","",HLOOKUP(X$1,[1]수!$A$1:$AO$21,7,0))</f>
        <v/>
      </c>
      <c r="Y7" t="str">
        <f>IF(HLOOKUP(Y$1,[1]수!$A$1:$AO$21,7,0)="","",HLOOKUP(Y$1,[1]수!$A$1:$AO$21,7,0))</f>
        <v>정규</v>
      </c>
      <c r="Z7" t="str">
        <f>IF(HLOOKUP(Z$1,[1]수!$A$1:$AO$21,7,0)="","",HLOOKUP(Z$1,[1]수!$A$1:$AO$21,7,0))</f>
        <v>자료</v>
      </c>
      <c r="AA7" t="str">
        <f>IF(HLOOKUP(AA$1,[1]수!$A$1:$AO$21,7,0)="","",HLOOKUP(AA$1,[1]수!$A$1:$AO$21,7,0))</f>
        <v/>
      </c>
      <c r="AB7" t="str">
        <f>IF(HLOOKUP(AB$1,[1]수!$A$1:$AO$21,7,0)="","",HLOOKUP(AB$1,[1]수!$A$1:$AO$21,7,0))</f>
        <v>그룹1</v>
      </c>
      <c r="AC7" t="str">
        <f>IF(HLOOKUP(AC$1,[1]수!$A$1:$AO$21,7,0)="","",HLOOKUP(AC$1,[1]수!$A$1:$AO$21,7,0))</f>
        <v>STEREO</v>
      </c>
      <c r="AD7" t="str">
        <f>IF(HLOOKUP(AD$1,[1]수!$A$1:$AO$21,7,0)="","",HLOOKUP(AD$1,[1]수!$A$1:$AO$21,7,0))</f>
        <v/>
      </c>
      <c r="AE7" s="1" t="str">
        <f>IF(HLOOKUP(AE$1,[1]수!$A$1:$AO$21,7,0)="","",HLOOKUP(AE$1,[1]수!$A$1:$AO$21,7,0))</f>
        <v/>
      </c>
      <c r="AF7">
        <f>IF(HLOOKUP(AF$1,[1]수!$A$1:$AO$21,7,0)="","",HLOOKUP(AF$1,[1]수!$A$1:$AO$21,7,0))</f>
        <v>0.32291666666666669</v>
      </c>
      <c r="AG7" t="str">
        <f>IF(HLOOKUP(AG$1,[1]수!$A$1:$AO$21,7,0)="","",HLOOKUP(AG$1,[1]수!$A$1:$AO$21,7,0))</f>
        <v>None</v>
      </c>
      <c r="AH7" t="str">
        <f>IF(HLOOKUP(AH$1,[1]수!$A$1:$AO$21,7,0)="","",HLOOKUP(AH$1,[1]수!$A$1:$AO$21,7,0))</f>
        <v>Y</v>
      </c>
      <c r="AI7" s="1" t="str">
        <f>IF(HLOOKUP(AI$1,[1]수!$A$1:$AO$21,7,0)="","",HLOOKUP(AI$1,[1]수!$A$1:$AO$21,7,0))</f>
        <v/>
      </c>
      <c r="AJ7">
        <f>IF(HLOOKUP(AJ$1,[1]수!$A$1:$AO$21,7,0)="","",HLOOKUP(AJ$1,[1]수!$A$1:$AO$21,7,0))</f>
        <v>0.32291666666666669</v>
      </c>
      <c r="AK7">
        <f>IF(HLOOKUP(AK$1,[1]수!$A$1:$AO$21,7,0)="","",HLOOKUP(AK$1,[1]수!$A$1:$AO$21,7,0))</f>
        <v>1</v>
      </c>
      <c r="AL7" t="str">
        <f>IF(HLOOKUP(AL$1,[1]수!$A$1:$AO$21,7,0)="","",HLOOKUP(AL$1,[1]수!$A$1:$AO$21,7,0))</f>
        <v/>
      </c>
      <c r="AM7" t="str">
        <f>IF(HLOOKUP(AM$1,[1]수!$A$1:$AO$21,7,0)="","",HLOOKUP(AM$1,[1]수!$A$1:$AO$21,7,0))</f>
        <v>Y</v>
      </c>
      <c r="AN7">
        <f>IF(HLOOKUP(AN$1,[1]수!$A$1:$AO$21,7,0)="","",HLOOKUP(AN$1,[1]수!$A$1:$AO$21,7,0))</f>
        <v>3</v>
      </c>
      <c r="AO7" t="str">
        <f>IF(HLOOKUP(AO$1,[1]수!$A$1:$AO$21,7,0)="","",HLOOKUP(AO$1,[1]수!$A$1:$AO$21,7,0))</f>
        <v>01:21:32:21</v>
      </c>
    </row>
    <row r="8" spans="1:41" x14ac:dyDescent="0.3">
      <c r="A8" t="str">
        <f>IF(HLOOKUP(A$1,[1]수!$A$1:$AO$21,8,0)="","",HLOOKUP(A$1,[1]수!$A$1:$AO$21,8,0))</f>
        <v>2023.08.09</v>
      </c>
      <c r="B8" s="1">
        <f>IF(HLOOKUP(B$1,[1]수!$A$1:$AO$21,8,0)="","",HLOOKUP(B$1,[1]수!$A$1:$AO$21,8,0))</f>
        <v>0.3923611111111111</v>
      </c>
      <c r="C8" s="1">
        <f>IF(HLOOKUP(C$1,[1]수!$A$1:$AO$21,8,0)="","",HLOOKUP(C$1,[1]수!$A$1:$AO$21,8,0))</f>
        <v>0.4548611111111111</v>
      </c>
      <c r="D8">
        <f>IF(HLOOKUP(D$1,[1]수!$A$1:$AO$21,8,0)="","",HLOOKUP(D$1,[1]수!$A$1:$AO$21,8,0))</f>
        <v>90</v>
      </c>
      <c r="E8">
        <f>IF(HLOOKUP(E$1,[1]수!$A$1:$AO$21,8,0)="","",HLOOKUP(E$1,[1]수!$A$1:$AO$21,8,0))</f>
        <v>87</v>
      </c>
      <c r="F8" t="str">
        <f>IF(HLOOKUP(F$1,[1]수!$A$1:$AO$21,8,0)="","",HLOOKUP(F$1,[1]수!$A$1:$AO$21,8,0))</f>
        <v>C23-A009</v>
      </c>
      <c r="G8" t="str">
        <f>IF(HLOOKUP(G$1,[1]수!$A$1:$AO$21,8,0)="","",HLOOKUP(G$1,[1]수!$A$1:$AO$21,8,0))</f>
        <v>지금 한가한강</v>
      </c>
      <c r="H8" t="str">
        <f>IF(HLOOKUP(H$1,[1]수!$A$1:$AO$21,8,0)="","",HLOOKUP(H$1,[1]수!$A$1:$AO$21,8,0))</f>
        <v>1회</v>
      </c>
      <c r="I8">
        <f>IF(HLOOKUP(I$1,[1]수!$A$1:$AO$21,8,0)="","",HLOOKUP(I$1,[1]수!$A$1:$AO$21,8,0))</f>
        <v>1</v>
      </c>
      <c r="J8" t="str">
        <f>IF(HLOOKUP(J$1,[1]수!$A$1:$AO$21,8,0)="","",HLOOKUP(J$1,[1]수!$A$1:$AO$21,8,0))</f>
        <v>초방</v>
      </c>
      <c r="K8" t="str">
        <f>IF(HLOOKUP(K$1,[1]수!$A$1:$AO$21,8,0)="","",HLOOKUP(K$1,[1]수!$A$1:$AO$21,8,0))</f>
        <v>본방</v>
      </c>
      <c r="L8" t="str">
        <f>IF(HLOOKUP(L$1,[1]수!$A$1:$AO$21,8,0)="","",HLOOKUP(L$1,[1]수!$A$1:$AO$21,8,0))</f>
        <v>HD</v>
      </c>
      <c r="M8" t="str">
        <f>IF(HLOOKUP(M$1,[1]수!$A$1:$AO$21,8,0)="","",HLOOKUP(M$1,[1]수!$A$1:$AO$21,8,0))</f>
        <v>N</v>
      </c>
      <c r="N8" t="str">
        <f>IF(HLOOKUP(N$1,[1]수!$A$1:$AO$21,8,0)="","",HLOOKUP(N$1,[1]수!$A$1:$AO$21,8,0))</f>
        <v>N</v>
      </c>
      <c r="O8" t="str">
        <f>IF(HLOOKUP(O$1,[1]수!$A$1:$AO$21,8,0)="","",HLOOKUP(O$1,[1]수!$A$1:$AO$21,8,0))</f>
        <v>N</v>
      </c>
      <c r="P8" t="str">
        <f>IF(HLOOKUP(P$1,[1]수!$A$1:$AO$21,8,0)="","",HLOOKUP(P$1,[1]수!$A$1:$AO$21,8,0))</f>
        <v>15 세</v>
      </c>
      <c r="Q8">
        <f>IF(HLOOKUP(Q$1,[1]수!$A$1:$AO$21,8,0)="","",HLOOKUP(Q$1,[1]수!$A$1:$AO$21,8,0))</f>
        <v>90</v>
      </c>
      <c r="R8" t="str">
        <f>IF(HLOOKUP(R$1,[1]수!$A$1:$AO$21,8,0)="","",HLOOKUP(R$1,[1]수!$A$1:$AO$21,8,0))</f>
        <v/>
      </c>
      <c r="S8" t="str">
        <f>IF(HLOOKUP(S$1,[1]수!$A$1:$AO$21,8,0)="","",HLOOKUP(S$1,[1]수!$A$1:$AO$21,8,0))</f>
        <v>N</v>
      </c>
      <c r="T8" t="str">
        <f>IF(HLOOKUP(T$1,[1]수!$A$1:$AO$21,8,0)="","",HLOOKUP(T$1,[1]수!$A$1:$AO$21,8,0))</f>
        <v>Y</v>
      </c>
      <c r="U8" t="str">
        <f>IF(HLOOKUP(U$1,[1]수!$A$1:$AO$21,8,0)="","",HLOOKUP(U$1,[1]수!$A$1:$AO$21,8,0))</f>
        <v>Y</v>
      </c>
      <c r="V8" t="str">
        <f>IF(HLOOKUP(V$1,[1]수!$A$1:$AO$21,8,0)="","",HLOOKUP(V$1,[1]수!$A$1:$AO$21,8,0))</f>
        <v>N</v>
      </c>
      <c r="W8" t="str">
        <f>IF(HLOOKUP(W$1,[1]수!$A$1:$AO$21,8,0)="","",HLOOKUP(W$1,[1]수!$A$1:$AO$21,8,0))</f>
        <v>N</v>
      </c>
      <c r="X8" t="str">
        <f>IF(HLOOKUP(X$1,[1]수!$A$1:$AO$21,8,0)="","",HLOOKUP(X$1,[1]수!$A$1:$AO$21,8,0))</f>
        <v/>
      </c>
      <c r="Y8" t="str">
        <f>IF(HLOOKUP(Y$1,[1]수!$A$1:$AO$21,8,0)="","",HLOOKUP(Y$1,[1]수!$A$1:$AO$21,8,0))</f>
        <v>정규</v>
      </c>
      <c r="Z8" t="str">
        <f>IF(HLOOKUP(Z$1,[1]수!$A$1:$AO$21,8,0)="","",HLOOKUP(Z$1,[1]수!$A$1:$AO$21,8,0))</f>
        <v>자료</v>
      </c>
      <c r="AA8" t="str">
        <f>IF(HLOOKUP(AA$1,[1]수!$A$1:$AO$21,8,0)="","",HLOOKUP(AA$1,[1]수!$A$1:$AO$21,8,0))</f>
        <v/>
      </c>
      <c r="AB8" t="str">
        <f>IF(HLOOKUP(AB$1,[1]수!$A$1:$AO$21,8,0)="","",HLOOKUP(AB$1,[1]수!$A$1:$AO$21,8,0))</f>
        <v>그룹1</v>
      </c>
      <c r="AC8" t="str">
        <f>IF(HLOOKUP(AC$1,[1]수!$A$1:$AO$21,8,0)="","",HLOOKUP(AC$1,[1]수!$A$1:$AO$21,8,0))</f>
        <v>STEREO</v>
      </c>
      <c r="AD8" t="str">
        <f>IF(HLOOKUP(AD$1,[1]수!$A$1:$AO$21,8,0)="","",HLOOKUP(AD$1,[1]수!$A$1:$AO$21,8,0))</f>
        <v/>
      </c>
      <c r="AE8" s="1" t="str">
        <f>IF(HLOOKUP(AE$1,[1]수!$A$1:$AO$21,8,0)="","",HLOOKUP(AE$1,[1]수!$A$1:$AO$21,8,0))</f>
        <v/>
      </c>
      <c r="AF8">
        <f>IF(HLOOKUP(AF$1,[1]수!$A$1:$AO$21,8,0)="","",HLOOKUP(AF$1,[1]수!$A$1:$AO$21,8,0))</f>
        <v>0.3923611111111111</v>
      </c>
      <c r="AG8" t="str">
        <f>IF(HLOOKUP(AG$1,[1]수!$A$1:$AO$21,8,0)="","",HLOOKUP(AG$1,[1]수!$A$1:$AO$21,8,0))</f>
        <v>None</v>
      </c>
      <c r="AH8" t="str">
        <f>IF(HLOOKUP(AH$1,[1]수!$A$1:$AO$21,8,0)="","",HLOOKUP(AH$1,[1]수!$A$1:$AO$21,8,0))</f>
        <v>Y</v>
      </c>
      <c r="AI8" s="1" t="str">
        <f>IF(HLOOKUP(AI$1,[1]수!$A$1:$AO$21,8,0)="","",HLOOKUP(AI$1,[1]수!$A$1:$AO$21,8,0))</f>
        <v/>
      </c>
      <c r="AJ8">
        <f>IF(HLOOKUP(AJ$1,[1]수!$A$1:$AO$21,8,0)="","",HLOOKUP(AJ$1,[1]수!$A$1:$AO$21,8,0))</f>
        <v>0.3923611111111111</v>
      </c>
      <c r="AK8">
        <f>IF(HLOOKUP(AK$1,[1]수!$A$1:$AO$21,8,0)="","",HLOOKUP(AK$1,[1]수!$A$1:$AO$21,8,0))</f>
        <v>0</v>
      </c>
      <c r="AL8" t="str">
        <f>IF(HLOOKUP(AL$1,[1]수!$A$1:$AO$21,8,0)="","",HLOOKUP(AL$1,[1]수!$A$1:$AO$21,8,0))</f>
        <v>N/A</v>
      </c>
      <c r="AM8" t="str">
        <f>IF(HLOOKUP(AM$1,[1]수!$A$1:$AO$21,8,0)="","",HLOOKUP(AM$1,[1]수!$A$1:$AO$21,8,0))</f>
        <v>Y</v>
      </c>
      <c r="AN8">
        <f>IF(HLOOKUP(AN$1,[1]수!$A$1:$AO$21,8,0)="","",HLOOKUP(AN$1,[1]수!$A$1:$AO$21,8,0))</f>
        <v>3</v>
      </c>
      <c r="AO8" t="str">
        <f>IF(HLOOKUP(AO$1,[1]수!$A$1:$AO$21,8,0)="","",HLOOKUP(AO$1,[1]수!$A$1:$AO$21,8,0))</f>
        <v>01:12:38:10</v>
      </c>
    </row>
    <row r="9" spans="1:41" x14ac:dyDescent="0.3">
      <c r="A9" t="str">
        <f>IF(HLOOKUP(A$1,[1]수!$A$1:$AO$21,9,0)="","",HLOOKUP(A$1,[1]수!$A$1:$AO$21,9,0))</f>
        <v>2023.08.09</v>
      </c>
      <c r="B9" s="1">
        <f>IF(HLOOKUP(B$1,[1]수!$A$1:$AO$21,9,0)="","",HLOOKUP(B$1,[1]수!$A$1:$AO$21,9,0))</f>
        <v>0.4548611111111111</v>
      </c>
      <c r="C9" s="1">
        <f>IF(HLOOKUP(C$1,[1]수!$A$1:$AO$21,9,0)="","",HLOOKUP(C$1,[1]수!$A$1:$AO$21,9,0))</f>
        <v>0.50694444444444442</v>
      </c>
      <c r="D9">
        <f>IF(HLOOKUP(D$1,[1]수!$A$1:$AO$21,9,0)="","",HLOOKUP(D$1,[1]수!$A$1:$AO$21,9,0))</f>
        <v>75</v>
      </c>
      <c r="E9">
        <f>IF(HLOOKUP(E$1,[1]수!$A$1:$AO$21,9,0)="","",HLOOKUP(E$1,[1]수!$A$1:$AO$21,9,0))</f>
        <v>70</v>
      </c>
      <c r="F9" t="str">
        <f>IF(HLOOKUP(F$1,[1]수!$A$1:$AO$21,9,0)="","",HLOOKUP(F$1,[1]수!$A$1:$AO$21,9,0))</f>
        <v>D20-B022</v>
      </c>
      <c r="G9" t="str">
        <f>IF(HLOOKUP(G$1,[1]수!$A$1:$AO$21,9,0)="","",HLOOKUP(G$1,[1]수!$A$1:$AO$21,9,0))</f>
        <v>무엇이든 물어보살</v>
      </c>
      <c r="H9" t="str">
        <f>IF(HLOOKUP(H$1,[1]수!$A$1:$AO$21,9,0)="","",HLOOKUP(H$1,[1]수!$A$1:$AO$21,9,0))</f>
        <v>222회</v>
      </c>
      <c r="I9">
        <f>IF(HLOOKUP(I$1,[1]수!$A$1:$AO$21,9,0)="","",HLOOKUP(I$1,[1]수!$A$1:$AO$21,9,0))</f>
        <v>222</v>
      </c>
      <c r="J9" t="str">
        <f>IF(HLOOKUP(J$1,[1]수!$A$1:$AO$21,9,0)="","",HLOOKUP(J$1,[1]수!$A$1:$AO$21,9,0))</f>
        <v>순환</v>
      </c>
      <c r="K9" t="str">
        <f>IF(HLOOKUP(K$1,[1]수!$A$1:$AO$21,9,0)="","",HLOOKUP(K$1,[1]수!$A$1:$AO$21,9,0))</f>
        <v>재방</v>
      </c>
      <c r="L9" t="str">
        <f>IF(HLOOKUP(L$1,[1]수!$A$1:$AO$21,9,0)="","",HLOOKUP(L$1,[1]수!$A$1:$AO$21,9,0))</f>
        <v>HD</v>
      </c>
      <c r="M9" t="str">
        <f>IF(HLOOKUP(M$1,[1]수!$A$1:$AO$21,9,0)="","",HLOOKUP(M$1,[1]수!$A$1:$AO$21,9,0))</f>
        <v>N</v>
      </c>
      <c r="N9" t="str">
        <f>IF(HLOOKUP(N$1,[1]수!$A$1:$AO$21,9,0)="","",HLOOKUP(N$1,[1]수!$A$1:$AO$21,9,0))</f>
        <v>N</v>
      </c>
      <c r="O9" t="str">
        <f>IF(HLOOKUP(O$1,[1]수!$A$1:$AO$21,9,0)="","",HLOOKUP(O$1,[1]수!$A$1:$AO$21,9,0))</f>
        <v>N</v>
      </c>
      <c r="P9" t="str">
        <f>IF(HLOOKUP(P$1,[1]수!$A$1:$AO$21,9,0)="","",HLOOKUP(P$1,[1]수!$A$1:$AO$21,9,0))</f>
        <v>15 세</v>
      </c>
      <c r="Q9">
        <f>IF(HLOOKUP(Q$1,[1]수!$A$1:$AO$21,9,0)="","",HLOOKUP(Q$1,[1]수!$A$1:$AO$21,9,0))</f>
        <v>75</v>
      </c>
      <c r="R9" t="str">
        <f>IF(HLOOKUP(R$1,[1]수!$A$1:$AO$21,9,0)="","",HLOOKUP(R$1,[1]수!$A$1:$AO$21,9,0))</f>
        <v/>
      </c>
      <c r="S9" t="str">
        <f>IF(HLOOKUP(S$1,[1]수!$A$1:$AO$21,9,0)="","",HLOOKUP(S$1,[1]수!$A$1:$AO$21,9,0))</f>
        <v>Y</v>
      </c>
      <c r="T9" t="str">
        <f>IF(HLOOKUP(T$1,[1]수!$A$1:$AO$21,9,0)="","",HLOOKUP(T$1,[1]수!$A$1:$AO$21,9,0))</f>
        <v>Y</v>
      </c>
      <c r="U9" t="str">
        <f>IF(HLOOKUP(U$1,[1]수!$A$1:$AO$21,9,0)="","",HLOOKUP(U$1,[1]수!$A$1:$AO$21,9,0))</f>
        <v>N</v>
      </c>
      <c r="V9" t="str">
        <f>IF(HLOOKUP(V$1,[1]수!$A$1:$AO$21,9,0)="","",HLOOKUP(V$1,[1]수!$A$1:$AO$21,9,0))</f>
        <v>N</v>
      </c>
      <c r="W9" t="str">
        <f>IF(HLOOKUP(W$1,[1]수!$A$1:$AO$21,9,0)="","",HLOOKUP(W$1,[1]수!$A$1:$AO$21,9,0))</f>
        <v>N</v>
      </c>
      <c r="X9" t="str">
        <f>IF(HLOOKUP(X$1,[1]수!$A$1:$AO$21,9,0)="","",HLOOKUP(X$1,[1]수!$A$1:$AO$21,9,0))</f>
        <v/>
      </c>
      <c r="Y9" t="str">
        <f>IF(HLOOKUP(Y$1,[1]수!$A$1:$AO$21,9,0)="","",HLOOKUP(Y$1,[1]수!$A$1:$AO$21,9,0))</f>
        <v>정규</v>
      </c>
      <c r="Z9" t="str">
        <f>IF(HLOOKUP(Z$1,[1]수!$A$1:$AO$21,9,0)="","",HLOOKUP(Z$1,[1]수!$A$1:$AO$21,9,0))</f>
        <v>자료</v>
      </c>
      <c r="AA9" t="str">
        <f>IF(HLOOKUP(AA$1,[1]수!$A$1:$AO$21,9,0)="","",HLOOKUP(AA$1,[1]수!$A$1:$AO$21,9,0))</f>
        <v/>
      </c>
      <c r="AB9" t="str">
        <f>IF(HLOOKUP(AB$1,[1]수!$A$1:$AO$21,9,0)="","",HLOOKUP(AB$1,[1]수!$A$1:$AO$21,9,0))</f>
        <v>그룹1</v>
      </c>
      <c r="AC9" t="str">
        <f>IF(HLOOKUP(AC$1,[1]수!$A$1:$AO$21,9,0)="","",HLOOKUP(AC$1,[1]수!$A$1:$AO$21,9,0))</f>
        <v>STEREO</v>
      </c>
      <c r="AD9" t="str">
        <f>IF(HLOOKUP(AD$1,[1]수!$A$1:$AO$21,9,0)="","",HLOOKUP(AD$1,[1]수!$A$1:$AO$21,9,0))</f>
        <v/>
      </c>
      <c r="AE9" s="1" t="str">
        <f>IF(HLOOKUP(AE$1,[1]수!$A$1:$AO$21,9,0)="","",HLOOKUP(AE$1,[1]수!$A$1:$AO$21,9,0))</f>
        <v/>
      </c>
      <c r="AF9">
        <f>IF(HLOOKUP(AF$1,[1]수!$A$1:$AO$21,9,0)="","",HLOOKUP(AF$1,[1]수!$A$1:$AO$21,9,0))</f>
        <v>0.4548611111111111</v>
      </c>
      <c r="AG9" t="str">
        <f>IF(HLOOKUP(AG$1,[1]수!$A$1:$AO$21,9,0)="","",HLOOKUP(AG$1,[1]수!$A$1:$AO$21,9,0))</f>
        <v>None</v>
      </c>
      <c r="AH9" t="str">
        <f>IF(HLOOKUP(AH$1,[1]수!$A$1:$AO$21,9,0)="","",HLOOKUP(AH$1,[1]수!$A$1:$AO$21,9,0))</f>
        <v>Y</v>
      </c>
      <c r="AI9" s="1" t="str">
        <f>IF(HLOOKUP(AI$1,[1]수!$A$1:$AO$21,9,0)="","",HLOOKUP(AI$1,[1]수!$A$1:$AO$21,9,0))</f>
        <v/>
      </c>
      <c r="AJ9">
        <f>IF(HLOOKUP(AJ$1,[1]수!$A$1:$AO$21,9,0)="","",HLOOKUP(AJ$1,[1]수!$A$1:$AO$21,9,0))</f>
        <v>0.4548611111111111</v>
      </c>
      <c r="AK9">
        <f>IF(HLOOKUP(AK$1,[1]수!$A$1:$AO$21,9,0)="","",HLOOKUP(AK$1,[1]수!$A$1:$AO$21,9,0))</f>
        <v>1</v>
      </c>
      <c r="AL9" t="str">
        <f>IF(HLOOKUP(AL$1,[1]수!$A$1:$AO$21,9,0)="","",HLOOKUP(AL$1,[1]수!$A$1:$AO$21,9,0))</f>
        <v/>
      </c>
      <c r="AM9" t="str">
        <f>IF(HLOOKUP(AM$1,[1]수!$A$1:$AO$21,9,0)="","",HLOOKUP(AM$1,[1]수!$A$1:$AO$21,9,0))</f>
        <v>Y</v>
      </c>
      <c r="AN9">
        <f>IF(HLOOKUP(AN$1,[1]수!$A$1:$AO$21,9,0)="","",HLOOKUP(AN$1,[1]수!$A$1:$AO$21,9,0))</f>
        <v>4</v>
      </c>
      <c r="AO9" t="str">
        <f>IF(HLOOKUP(AO$1,[1]수!$A$1:$AO$21,9,0)="","",HLOOKUP(AO$1,[1]수!$A$1:$AO$21,9,0))</f>
        <v>00:58:34:26</v>
      </c>
    </row>
    <row r="10" spans="1:41" x14ac:dyDescent="0.3">
      <c r="A10" t="str">
        <f>IF(HLOOKUP(A$1,[1]수!$A$1:$AO$21,10,0)="","",HLOOKUP(A$1,[1]수!$A$1:$AO$21,10,0))</f>
        <v>2023.08.09</v>
      </c>
      <c r="B10" s="1">
        <f>IF(HLOOKUP(B$1,[1]수!$A$1:$AO$21,10,0)="","",HLOOKUP(B$1,[1]수!$A$1:$AO$21,10,0))</f>
        <v>0.50694444444444442</v>
      </c>
      <c r="C10" s="1">
        <f>IF(HLOOKUP(C$1,[1]수!$A$1:$AO$21,10,0)="","",HLOOKUP(C$1,[1]수!$A$1:$AO$21,10,0))</f>
        <v>0.58333333333333337</v>
      </c>
      <c r="D10">
        <f>IF(HLOOKUP(D$1,[1]수!$A$1:$AO$21,10,0)="","",HLOOKUP(D$1,[1]수!$A$1:$AO$21,10,0))</f>
        <v>110</v>
      </c>
      <c r="E10">
        <f>IF(HLOOKUP(E$1,[1]수!$A$1:$AO$21,10,0)="","",HLOOKUP(E$1,[1]수!$A$1:$AO$21,10,0))</f>
        <v>109</v>
      </c>
      <c r="F10" t="str">
        <f>IF(HLOOKUP(F$1,[1]수!$A$1:$AO$21,10,0)="","",HLOOKUP(F$1,[1]수!$A$1:$AO$21,10,0))</f>
        <v>Y15-B001</v>
      </c>
      <c r="G10" t="str">
        <f>IF(HLOOKUP(G$1,[1]수!$A$1:$AO$21,10,0)="","",HLOOKUP(G$1,[1]수!$A$1:$AO$21,10,0))</f>
        <v>나혼자산다</v>
      </c>
      <c r="H10" t="str">
        <f>IF(HLOOKUP(H$1,[1]수!$A$1:$AO$21,10,0)="","",HLOOKUP(H$1,[1]수!$A$1:$AO$21,10,0))</f>
        <v>428회(자막)</v>
      </c>
      <c r="I10">
        <f>IF(HLOOKUP(I$1,[1]수!$A$1:$AO$21,10,0)="","",HLOOKUP(I$1,[1]수!$A$1:$AO$21,10,0))</f>
        <v>428</v>
      </c>
      <c r="J10" t="str">
        <f>IF(HLOOKUP(J$1,[1]수!$A$1:$AO$21,10,0)="","",HLOOKUP(J$1,[1]수!$A$1:$AO$21,10,0))</f>
        <v>초방</v>
      </c>
      <c r="K10" t="str">
        <f>IF(HLOOKUP(K$1,[1]수!$A$1:$AO$21,10,0)="","",HLOOKUP(K$1,[1]수!$A$1:$AO$21,10,0))</f>
        <v>본방</v>
      </c>
      <c r="L10" t="str">
        <f>IF(HLOOKUP(L$1,[1]수!$A$1:$AO$21,10,0)="","",HLOOKUP(L$1,[1]수!$A$1:$AO$21,10,0))</f>
        <v>HD</v>
      </c>
      <c r="M10" t="str">
        <f>IF(HLOOKUP(M$1,[1]수!$A$1:$AO$21,10,0)="","",HLOOKUP(M$1,[1]수!$A$1:$AO$21,10,0))</f>
        <v>Y</v>
      </c>
      <c r="N10" t="str">
        <f>IF(HLOOKUP(N$1,[1]수!$A$1:$AO$21,10,0)="","",HLOOKUP(N$1,[1]수!$A$1:$AO$21,10,0))</f>
        <v>N</v>
      </c>
      <c r="O10" t="str">
        <f>IF(HLOOKUP(O$1,[1]수!$A$1:$AO$21,10,0)="","",HLOOKUP(O$1,[1]수!$A$1:$AO$21,10,0))</f>
        <v>N</v>
      </c>
      <c r="P10" t="str">
        <f>IF(HLOOKUP(P$1,[1]수!$A$1:$AO$21,10,0)="","",HLOOKUP(P$1,[1]수!$A$1:$AO$21,10,0))</f>
        <v>15 세</v>
      </c>
      <c r="Q10">
        <f>IF(HLOOKUP(Q$1,[1]수!$A$1:$AO$21,10,0)="","",HLOOKUP(Q$1,[1]수!$A$1:$AO$21,10,0))</f>
        <v>110</v>
      </c>
      <c r="R10" t="str">
        <f>IF(HLOOKUP(R$1,[1]수!$A$1:$AO$21,10,0)="","",HLOOKUP(R$1,[1]수!$A$1:$AO$21,10,0))</f>
        <v/>
      </c>
      <c r="S10" t="str">
        <f>IF(HLOOKUP(S$1,[1]수!$A$1:$AO$21,10,0)="","",HLOOKUP(S$1,[1]수!$A$1:$AO$21,10,0))</f>
        <v>N</v>
      </c>
      <c r="T10" t="str">
        <f>IF(HLOOKUP(T$1,[1]수!$A$1:$AO$21,10,0)="","",HLOOKUP(T$1,[1]수!$A$1:$AO$21,10,0))</f>
        <v>Y</v>
      </c>
      <c r="U10" t="str">
        <f>IF(HLOOKUP(U$1,[1]수!$A$1:$AO$21,10,0)="","",HLOOKUP(U$1,[1]수!$A$1:$AO$21,10,0))</f>
        <v>Y</v>
      </c>
      <c r="V10" t="str">
        <f>IF(HLOOKUP(V$1,[1]수!$A$1:$AO$21,10,0)="","",HLOOKUP(V$1,[1]수!$A$1:$AO$21,10,0))</f>
        <v>N</v>
      </c>
      <c r="W10" t="str">
        <f>IF(HLOOKUP(W$1,[1]수!$A$1:$AO$21,10,0)="","",HLOOKUP(W$1,[1]수!$A$1:$AO$21,10,0))</f>
        <v>N</v>
      </c>
      <c r="X10" t="str">
        <f>IF(HLOOKUP(X$1,[1]수!$A$1:$AO$21,10,0)="","",HLOOKUP(X$1,[1]수!$A$1:$AO$21,10,0))</f>
        <v/>
      </c>
      <c r="Y10" t="str">
        <f>IF(HLOOKUP(Y$1,[1]수!$A$1:$AO$21,10,0)="","",HLOOKUP(Y$1,[1]수!$A$1:$AO$21,10,0))</f>
        <v>정규</v>
      </c>
      <c r="Z10" t="str">
        <f>IF(HLOOKUP(Z$1,[1]수!$A$1:$AO$21,10,0)="","",HLOOKUP(Z$1,[1]수!$A$1:$AO$21,10,0))</f>
        <v/>
      </c>
      <c r="AA10" t="str">
        <f>IF(HLOOKUP(AA$1,[1]수!$A$1:$AO$21,10,0)="","",HLOOKUP(AA$1,[1]수!$A$1:$AO$21,10,0))</f>
        <v/>
      </c>
      <c r="AB10" t="str">
        <f>IF(HLOOKUP(AB$1,[1]수!$A$1:$AO$21,10,0)="","",HLOOKUP(AB$1,[1]수!$A$1:$AO$21,10,0))</f>
        <v>그룹1</v>
      </c>
      <c r="AC10" t="str">
        <f>IF(HLOOKUP(AC$1,[1]수!$A$1:$AO$21,10,0)="","",HLOOKUP(AC$1,[1]수!$A$1:$AO$21,10,0))</f>
        <v>STEREO</v>
      </c>
      <c r="AD10" t="str">
        <f>IF(HLOOKUP(AD$1,[1]수!$A$1:$AO$21,10,0)="","",HLOOKUP(AD$1,[1]수!$A$1:$AO$21,10,0))</f>
        <v/>
      </c>
      <c r="AE10" s="1" t="str">
        <f>IF(HLOOKUP(AE$1,[1]수!$A$1:$AO$21,10,0)="","",HLOOKUP(AE$1,[1]수!$A$1:$AO$21,10,0))</f>
        <v/>
      </c>
      <c r="AF10">
        <f>IF(HLOOKUP(AF$1,[1]수!$A$1:$AO$21,10,0)="","",HLOOKUP(AF$1,[1]수!$A$1:$AO$21,10,0))</f>
        <v>0.50694444444444442</v>
      </c>
      <c r="AG10" t="str">
        <f>IF(HLOOKUP(AG$1,[1]수!$A$1:$AO$21,10,0)="","",HLOOKUP(AG$1,[1]수!$A$1:$AO$21,10,0))</f>
        <v>None</v>
      </c>
      <c r="AH10" t="str">
        <f>IF(HLOOKUP(AH$1,[1]수!$A$1:$AO$21,10,0)="","",HLOOKUP(AH$1,[1]수!$A$1:$AO$21,10,0))</f>
        <v>N</v>
      </c>
      <c r="AI10" s="1" t="str">
        <f>IF(HLOOKUP(AI$1,[1]수!$A$1:$AO$21,10,0)="","",HLOOKUP(AI$1,[1]수!$A$1:$AO$21,10,0))</f>
        <v>Y</v>
      </c>
      <c r="AJ10">
        <f>IF(HLOOKUP(AJ$1,[1]수!$A$1:$AO$21,10,0)="","",HLOOKUP(AJ$1,[1]수!$A$1:$AO$21,10,0))</f>
        <v>0.50694444444444442</v>
      </c>
      <c r="AK10">
        <f>IF(HLOOKUP(AK$1,[1]수!$A$1:$AO$21,10,0)="","",HLOOKUP(AK$1,[1]수!$A$1:$AO$21,10,0))</f>
        <v>1</v>
      </c>
      <c r="AL10" t="str">
        <f>IF(HLOOKUP(AL$1,[1]수!$A$1:$AO$21,10,0)="","",HLOOKUP(AL$1,[1]수!$A$1:$AO$21,10,0))</f>
        <v/>
      </c>
      <c r="AM10" t="str">
        <f>IF(HLOOKUP(AM$1,[1]수!$A$1:$AO$21,10,0)="","",HLOOKUP(AM$1,[1]수!$A$1:$AO$21,10,0))</f>
        <v>Y</v>
      </c>
      <c r="AN10">
        <f>IF(HLOOKUP(AN$1,[1]수!$A$1:$AO$21,10,0)="","",HLOOKUP(AN$1,[1]수!$A$1:$AO$21,10,0))</f>
        <v>4</v>
      </c>
      <c r="AO10" t="str">
        <f>IF(HLOOKUP(AO$1,[1]수!$A$1:$AO$21,10,0)="","",HLOOKUP(AO$1,[1]수!$A$1:$AO$21,10,0))</f>
        <v>01:30:50:19</v>
      </c>
    </row>
    <row r="11" spans="1:41" x14ac:dyDescent="0.3">
      <c r="A11" t="str">
        <f>IF(HLOOKUP(A$1,[1]수!$A$1:$AO$21,11,0)="","",HLOOKUP(A$1,[1]수!$A$1:$AO$21,11,0))</f>
        <v>2023.08.09</v>
      </c>
      <c r="B11" s="1">
        <f>IF(HLOOKUP(B$1,[1]수!$A$1:$AO$21,11,0)="","",HLOOKUP(B$1,[1]수!$A$1:$AO$21,11,0))</f>
        <v>0.58333333333333337</v>
      </c>
      <c r="C11" s="1">
        <f>IF(HLOOKUP(C$1,[1]수!$A$1:$AO$21,11,0)="","",HLOOKUP(C$1,[1]수!$A$1:$AO$21,11,0))</f>
        <v>0.64583333333333337</v>
      </c>
      <c r="D11">
        <f>IF(HLOOKUP(D$1,[1]수!$A$1:$AO$21,11,0)="","",HLOOKUP(D$1,[1]수!$A$1:$AO$21,11,0))</f>
        <v>90</v>
      </c>
      <c r="E11">
        <f>IF(HLOOKUP(E$1,[1]수!$A$1:$AO$21,11,0)="","",HLOOKUP(E$1,[1]수!$A$1:$AO$21,11,0))</f>
        <v>89</v>
      </c>
      <c r="F11" t="str">
        <f>IF(HLOOKUP(F$1,[1]수!$A$1:$AO$21,11,0)="","",HLOOKUP(F$1,[1]수!$A$1:$AO$21,11,0))</f>
        <v>D23-B006</v>
      </c>
      <c r="G11" t="str">
        <f>IF(HLOOKUP(G$1,[1]수!$A$1:$AO$21,11,0)="","",HLOOKUP(G$1,[1]수!$A$1:$AO$21,11,0))</f>
        <v>아씨 두리안</v>
      </c>
      <c r="H11" t="str">
        <f>IF(HLOOKUP(H$1,[1]수!$A$1:$AO$21,11,0)="","",HLOOKUP(H$1,[1]수!$A$1:$AO$21,11,0))</f>
        <v>13회</v>
      </c>
      <c r="I11">
        <f>IF(HLOOKUP(I$1,[1]수!$A$1:$AO$21,11,0)="","",HLOOKUP(I$1,[1]수!$A$1:$AO$21,11,0))</f>
        <v>13</v>
      </c>
      <c r="J11" t="str">
        <f>IF(HLOOKUP(J$1,[1]수!$A$1:$AO$21,11,0)="","",HLOOKUP(J$1,[1]수!$A$1:$AO$21,11,0))</f>
        <v>순환</v>
      </c>
      <c r="K11" t="str">
        <f>IF(HLOOKUP(K$1,[1]수!$A$1:$AO$21,11,0)="","",HLOOKUP(K$1,[1]수!$A$1:$AO$21,11,0))</f>
        <v>본방</v>
      </c>
      <c r="L11" t="str">
        <f>IF(HLOOKUP(L$1,[1]수!$A$1:$AO$21,11,0)="","",HLOOKUP(L$1,[1]수!$A$1:$AO$21,11,0))</f>
        <v>HD</v>
      </c>
      <c r="M11" t="str">
        <f>IF(HLOOKUP(M$1,[1]수!$A$1:$AO$21,11,0)="","",HLOOKUP(M$1,[1]수!$A$1:$AO$21,11,0))</f>
        <v>N</v>
      </c>
      <c r="N11" t="str">
        <f>IF(HLOOKUP(N$1,[1]수!$A$1:$AO$21,11,0)="","",HLOOKUP(N$1,[1]수!$A$1:$AO$21,11,0))</f>
        <v>N</v>
      </c>
      <c r="O11" t="str">
        <f>IF(HLOOKUP(O$1,[1]수!$A$1:$AO$21,11,0)="","",HLOOKUP(O$1,[1]수!$A$1:$AO$21,11,0))</f>
        <v>N</v>
      </c>
      <c r="P11" t="str">
        <f>IF(HLOOKUP(P$1,[1]수!$A$1:$AO$21,11,0)="","",HLOOKUP(P$1,[1]수!$A$1:$AO$21,11,0))</f>
        <v>15 세</v>
      </c>
      <c r="Q11">
        <f>IF(HLOOKUP(Q$1,[1]수!$A$1:$AO$21,11,0)="","",HLOOKUP(Q$1,[1]수!$A$1:$AO$21,11,0))</f>
        <v>90</v>
      </c>
      <c r="R11" t="str">
        <f>IF(HLOOKUP(R$1,[1]수!$A$1:$AO$21,11,0)="","",HLOOKUP(R$1,[1]수!$A$1:$AO$21,11,0))</f>
        <v/>
      </c>
      <c r="S11" t="str">
        <f>IF(HLOOKUP(S$1,[1]수!$A$1:$AO$21,11,0)="","",HLOOKUP(S$1,[1]수!$A$1:$AO$21,11,0))</f>
        <v>Y</v>
      </c>
      <c r="T11" t="str">
        <f>IF(HLOOKUP(T$1,[1]수!$A$1:$AO$21,11,0)="","",HLOOKUP(T$1,[1]수!$A$1:$AO$21,11,0))</f>
        <v>Y</v>
      </c>
      <c r="U11" t="str">
        <f>IF(HLOOKUP(U$1,[1]수!$A$1:$AO$21,11,0)="","",HLOOKUP(U$1,[1]수!$A$1:$AO$21,11,0))</f>
        <v>Y</v>
      </c>
      <c r="V11" t="str">
        <f>IF(HLOOKUP(V$1,[1]수!$A$1:$AO$21,11,0)="","",HLOOKUP(V$1,[1]수!$A$1:$AO$21,11,0))</f>
        <v>Y</v>
      </c>
      <c r="W11" t="str">
        <f>IF(HLOOKUP(W$1,[1]수!$A$1:$AO$21,11,0)="","",HLOOKUP(W$1,[1]수!$A$1:$AO$21,11,0))</f>
        <v>Y</v>
      </c>
      <c r="X11" t="str">
        <f>IF(HLOOKUP(X$1,[1]수!$A$1:$AO$21,11,0)="","",HLOOKUP(X$1,[1]수!$A$1:$AO$21,11,0))</f>
        <v/>
      </c>
      <c r="Y11" t="str">
        <f>IF(HLOOKUP(Y$1,[1]수!$A$1:$AO$21,11,0)="","",HLOOKUP(Y$1,[1]수!$A$1:$AO$21,11,0))</f>
        <v>정규</v>
      </c>
      <c r="Z11" t="str">
        <f>IF(HLOOKUP(Z$1,[1]수!$A$1:$AO$21,11,0)="","",HLOOKUP(Z$1,[1]수!$A$1:$AO$21,11,0))</f>
        <v>자료</v>
      </c>
      <c r="AA11" t="str">
        <f>IF(HLOOKUP(AA$1,[1]수!$A$1:$AO$21,11,0)="","",HLOOKUP(AA$1,[1]수!$A$1:$AO$21,11,0))</f>
        <v/>
      </c>
      <c r="AB11" t="str">
        <f>IF(HLOOKUP(AB$1,[1]수!$A$1:$AO$21,11,0)="","",HLOOKUP(AB$1,[1]수!$A$1:$AO$21,11,0))</f>
        <v>그룹1</v>
      </c>
      <c r="AC11" t="str">
        <f>IF(HLOOKUP(AC$1,[1]수!$A$1:$AO$21,11,0)="","",HLOOKUP(AC$1,[1]수!$A$1:$AO$21,11,0))</f>
        <v>STEREO</v>
      </c>
      <c r="AD11" t="str">
        <f>IF(HLOOKUP(AD$1,[1]수!$A$1:$AO$21,11,0)="","",HLOOKUP(AD$1,[1]수!$A$1:$AO$21,11,0))</f>
        <v/>
      </c>
      <c r="AE11" s="1" t="str">
        <f>IF(HLOOKUP(AE$1,[1]수!$A$1:$AO$21,11,0)="","",HLOOKUP(AE$1,[1]수!$A$1:$AO$21,11,0))</f>
        <v/>
      </c>
      <c r="AF11">
        <f>IF(HLOOKUP(AF$1,[1]수!$A$1:$AO$21,11,0)="","",HLOOKUP(AF$1,[1]수!$A$1:$AO$21,11,0))</f>
        <v>0.58333333333333337</v>
      </c>
      <c r="AG11" t="str">
        <f>IF(HLOOKUP(AG$1,[1]수!$A$1:$AO$21,11,0)="","",HLOOKUP(AG$1,[1]수!$A$1:$AO$21,11,0))</f>
        <v>None</v>
      </c>
      <c r="AH11" t="str">
        <f>IF(HLOOKUP(AH$1,[1]수!$A$1:$AO$21,11,0)="","",HLOOKUP(AH$1,[1]수!$A$1:$AO$21,11,0))</f>
        <v>Y</v>
      </c>
      <c r="AI11" s="1" t="str">
        <f>IF(HLOOKUP(AI$1,[1]수!$A$1:$AO$21,11,0)="","",HLOOKUP(AI$1,[1]수!$A$1:$AO$21,11,0))</f>
        <v/>
      </c>
      <c r="AJ11">
        <f>IF(HLOOKUP(AJ$1,[1]수!$A$1:$AO$21,11,0)="","",HLOOKUP(AJ$1,[1]수!$A$1:$AO$21,11,0))</f>
        <v>0.58333333333333337</v>
      </c>
      <c r="AK11">
        <f>IF(HLOOKUP(AK$1,[1]수!$A$1:$AO$21,11,0)="","",HLOOKUP(AK$1,[1]수!$A$1:$AO$21,11,0))</f>
        <v>1</v>
      </c>
      <c r="AL11" t="str">
        <f>IF(HLOOKUP(AL$1,[1]수!$A$1:$AO$21,11,0)="","",HLOOKUP(AL$1,[1]수!$A$1:$AO$21,11,0))</f>
        <v/>
      </c>
      <c r="AM11" t="str">
        <f>IF(HLOOKUP(AM$1,[1]수!$A$1:$AO$21,11,0)="","",HLOOKUP(AM$1,[1]수!$A$1:$AO$21,11,0))</f>
        <v>Y</v>
      </c>
      <c r="AN11">
        <f>IF(HLOOKUP(AN$1,[1]수!$A$1:$AO$21,11,0)="","",HLOOKUP(AN$1,[1]수!$A$1:$AO$21,11,0))</f>
        <v>3</v>
      </c>
      <c r="AO11" t="str">
        <f>IF(HLOOKUP(AO$1,[1]수!$A$1:$AO$21,11,0)="","",HLOOKUP(AO$1,[1]수!$A$1:$AO$21,11,0))</f>
        <v>01:14:31:25</v>
      </c>
    </row>
    <row r="12" spans="1:41" x14ac:dyDescent="0.3">
      <c r="A12" t="str">
        <f>IF(HLOOKUP(A$1,[1]수!$A$1:$AO$21,12,0)="","",HLOOKUP(A$1,[1]수!$A$1:$AO$21,12,0))</f>
        <v>2023.08.09</v>
      </c>
      <c r="B12" s="1">
        <f>IF(HLOOKUP(B$1,[1]수!$A$1:$AO$21,12,0)="","",HLOOKUP(B$1,[1]수!$A$1:$AO$21,12,0))</f>
        <v>0.64583333333333337</v>
      </c>
      <c r="C12" s="1">
        <f>IF(HLOOKUP(C$1,[1]수!$A$1:$AO$21,12,0)="","",HLOOKUP(C$1,[1]수!$A$1:$AO$21,12,0))</f>
        <v>0.71180555555555547</v>
      </c>
      <c r="D12">
        <f>IF(HLOOKUP(D$1,[1]수!$A$1:$AO$21,12,0)="","",HLOOKUP(D$1,[1]수!$A$1:$AO$21,12,0))</f>
        <v>95</v>
      </c>
      <c r="E12">
        <f>IF(HLOOKUP(E$1,[1]수!$A$1:$AO$21,12,0)="","",HLOOKUP(E$1,[1]수!$A$1:$AO$21,12,0))</f>
        <v>93</v>
      </c>
      <c r="F12" t="str">
        <f>IF(HLOOKUP(F$1,[1]수!$A$1:$AO$21,12,0)="","",HLOOKUP(F$1,[1]수!$A$1:$AO$21,12,0))</f>
        <v>D23-B006</v>
      </c>
      <c r="G12" t="str">
        <f>IF(HLOOKUP(G$1,[1]수!$A$1:$AO$21,12,0)="","",HLOOKUP(G$1,[1]수!$A$1:$AO$21,12,0))</f>
        <v>아씨 두리안</v>
      </c>
      <c r="H12" t="str">
        <f>IF(HLOOKUP(H$1,[1]수!$A$1:$AO$21,12,0)="","",HLOOKUP(H$1,[1]수!$A$1:$AO$21,12,0))</f>
        <v>14회</v>
      </c>
      <c r="I12">
        <f>IF(HLOOKUP(I$1,[1]수!$A$1:$AO$21,12,0)="","",HLOOKUP(I$1,[1]수!$A$1:$AO$21,12,0))</f>
        <v>14</v>
      </c>
      <c r="J12" t="str">
        <f>IF(HLOOKUP(J$1,[1]수!$A$1:$AO$21,12,0)="","",HLOOKUP(J$1,[1]수!$A$1:$AO$21,12,0))</f>
        <v>순환</v>
      </c>
      <c r="K12" t="str">
        <f>IF(HLOOKUP(K$1,[1]수!$A$1:$AO$21,12,0)="","",HLOOKUP(K$1,[1]수!$A$1:$AO$21,12,0))</f>
        <v>본방</v>
      </c>
      <c r="L12" t="str">
        <f>IF(HLOOKUP(L$1,[1]수!$A$1:$AO$21,12,0)="","",HLOOKUP(L$1,[1]수!$A$1:$AO$21,12,0))</f>
        <v>HD</v>
      </c>
      <c r="M12" t="str">
        <f>IF(HLOOKUP(M$1,[1]수!$A$1:$AO$21,12,0)="","",HLOOKUP(M$1,[1]수!$A$1:$AO$21,12,0))</f>
        <v>N</v>
      </c>
      <c r="N12" t="str">
        <f>IF(HLOOKUP(N$1,[1]수!$A$1:$AO$21,12,0)="","",HLOOKUP(N$1,[1]수!$A$1:$AO$21,12,0))</f>
        <v>N</v>
      </c>
      <c r="O12" t="str">
        <f>IF(HLOOKUP(O$1,[1]수!$A$1:$AO$21,12,0)="","",HLOOKUP(O$1,[1]수!$A$1:$AO$21,12,0))</f>
        <v>N</v>
      </c>
      <c r="P12" t="str">
        <f>IF(HLOOKUP(P$1,[1]수!$A$1:$AO$21,12,0)="","",HLOOKUP(P$1,[1]수!$A$1:$AO$21,12,0))</f>
        <v>15 세</v>
      </c>
      <c r="Q12">
        <f>IF(HLOOKUP(Q$1,[1]수!$A$1:$AO$21,12,0)="","",HLOOKUP(Q$1,[1]수!$A$1:$AO$21,12,0))</f>
        <v>95</v>
      </c>
      <c r="R12" t="str">
        <f>IF(HLOOKUP(R$1,[1]수!$A$1:$AO$21,12,0)="","",HLOOKUP(R$1,[1]수!$A$1:$AO$21,12,0))</f>
        <v/>
      </c>
      <c r="S12" t="str">
        <f>IF(HLOOKUP(S$1,[1]수!$A$1:$AO$21,12,0)="","",HLOOKUP(S$1,[1]수!$A$1:$AO$21,12,0))</f>
        <v>Y</v>
      </c>
      <c r="T12" t="str">
        <f>IF(HLOOKUP(T$1,[1]수!$A$1:$AO$21,12,0)="","",HLOOKUP(T$1,[1]수!$A$1:$AO$21,12,0))</f>
        <v>Y</v>
      </c>
      <c r="U12" t="str">
        <f>IF(HLOOKUP(U$1,[1]수!$A$1:$AO$21,12,0)="","",HLOOKUP(U$1,[1]수!$A$1:$AO$21,12,0))</f>
        <v>Y</v>
      </c>
      <c r="V12" t="str">
        <f>IF(HLOOKUP(V$1,[1]수!$A$1:$AO$21,12,0)="","",HLOOKUP(V$1,[1]수!$A$1:$AO$21,12,0))</f>
        <v>Y</v>
      </c>
      <c r="W12" t="str">
        <f>IF(HLOOKUP(W$1,[1]수!$A$1:$AO$21,12,0)="","",HLOOKUP(W$1,[1]수!$A$1:$AO$21,12,0))</f>
        <v>Y</v>
      </c>
      <c r="X12" t="str">
        <f>IF(HLOOKUP(X$1,[1]수!$A$1:$AO$21,12,0)="","",HLOOKUP(X$1,[1]수!$A$1:$AO$21,12,0))</f>
        <v/>
      </c>
      <c r="Y12" t="str">
        <f>IF(HLOOKUP(Y$1,[1]수!$A$1:$AO$21,12,0)="","",HLOOKUP(Y$1,[1]수!$A$1:$AO$21,12,0))</f>
        <v>정규</v>
      </c>
      <c r="Z12" t="str">
        <f>IF(HLOOKUP(Z$1,[1]수!$A$1:$AO$21,12,0)="","",HLOOKUP(Z$1,[1]수!$A$1:$AO$21,12,0))</f>
        <v>자료</v>
      </c>
      <c r="AA12" t="str">
        <f>IF(HLOOKUP(AA$1,[1]수!$A$1:$AO$21,12,0)="","",HLOOKUP(AA$1,[1]수!$A$1:$AO$21,12,0))</f>
        <v/>
      </c>
      <c r="AB12" t="str">
        <f>IF(HLOOKUP(AB$1,[1]수!$A$1:$AO$21,12,0)="","",HLOOKUP(AB$1,[1]수!$A$1:$AO$21,12,0))</f>
        <v>그룹1</v>
      </c>
      <c r="AC12" t="str">
        <f>IF(HLOOKUP(AC$1,[1]수!$A$1:$AO$21,12,0)="","",HLOOKUP(AC$1,[1]수!$A$1:$AO$21,12,0))</f>
        <v>STEREO</v>
      </c>
      <c r="AD12" t="str">
        <f>IF(HLOOKUP(AD$1,[1]수!$A$1:$AO$21,12,0)="","",HLOOKUP(AD$1,[1]수!$A$1:$AO$21,12,0))</f>
        <v/>
      </c>
      <c r="AE12" s="1" t="str">
        <f>IF(HLOOKUP(AE$1,[1]수!$A$1:$AO$21,12,0)="","",HLOOKUP(AE$1,[1]수!$A$1:$AO$21,12,0))</f>
        <v/>
      </c>
      <c r="AF12">
        <f>IF(HLOOKUP(AF$1,[1]수!$A$1:$AO$21,12,0)="","",HLOOKUP(AF$1,[1]수!$A$1:$AO$21,12,0))</f>
        <v>0.64583333333333337</v>
      </c>
      <c r="AG12" t="str">
        <f>IF(HLOOKUP(AG$1,[1]수!$A$1:$AO$21,12,0)="","",HLOOKUP(AG$1,[1]수!$A$1:$AO$21,12,0))</f>
        <v>None</v>
      </c>
      <c r="AH12" t="str">
        <f>IF(HLOOKUP(AH$1,[1]수!$A$1:$AO$21,12,0)="","",HLOOKUP(AH$1,[1]수!$A$1:$AO$21,12,0))</f>
        <v>Y</v>
      </c>
      <c r="AI12" s="1" t="str">
        <f>IF(HLOOKUP(AI$1,[1]수!$A$1:$AO$21,12,0)="","",HLOOKUP(AI$1,[1]수!$A$1:$AO$21,12,0))</f>
        <v/>
      </c>
      <c r="AJ12">
        <f>IF(HLOOKUP(AJ$1,[1]수!$A$1:$AO$21,12,0)="","",HLOOKUP(AJ$1,[1]수!$A$1:$AO$21,12,0))</f>
        <v>0.64583333333333337</v>
      </c>
      <c r="AK12">
        <f>IF(HLOOKUP(AK$1,[1]수!$A$1:$AO$21,12,0)="","",HLOOKUP(AK$1,[1]수!$A$1:$AO$21,12,0))</f>
        <v>1</v>
      </c>
      <c r="AL12" t="str">
        <f>IF(HLOOKUP(AL$1,[1]수!$A$1:$AO$21,12,0)="","",HLOOKUP(AL$1,[1]수!$A$1:$AO$21,12,0))</f>
        <v/>
      </c>
      <c r="AM12" t="str">
        <f>IF(HLOOKUP(AM$1,[1]수!$A$1:$AO$21,12,0)="","",HLOOKUP(AM$1,[1]수!$A$1:$AO$21,12,0))</f>
        <v>Y</v>
      </c>
      <c r="AN12">
        <f>IF(HLOOKUP(AN$1,[1]수!$A$1:$AO$21,12,0)="","",HLOOKUP(AN$1,[1]수!$A$1:$AO$21,12,0))</f>
        <v>3</v>
      </c>
      <c r="AO12" t="str">
        <f>IF(HLOOKUP(AO$1,[1]수!$A$1:$AO$21,12,0)="","",HLOOKUP(AO$1,[1]수!$A$1:$AO$21,12,0))</f>
        <v>01:17:11:11</v>
      </c>
    </row>
    <row r="13" spans="1:41" x14ac:dyDescent="0.3">
      <c r="A13" t="str">
        <f>IF(HLOOKUP(A$1,[1]수!$A$1:$AO$21,13,0)="","",HLOOKUP(A$1,[1]수!$A$1:$AO$21,13,0))</f>
        <v>2023.08.09</v>
      </c>
      <c r="B13" s="1">
        <f>IF(HLOOKUP(B$1,[1]수!$A$1:$AO$21,13,0)="","",HLOOKUP(B$1,[1]수!$A$1:$AO$21,13,0))</f>
        <v>0.71180555555555547</v>
      </c>
      <c r="C13" s="1">
        <f>IF(HLOOKUP(C$1,[1]수!$A$1:$AO$21,13,0)="","",HLOOKUP(C$1,[1]수!$A$1:$AO$21,13,0))</f>
        <v>0.77083333333333337</v>
      </c>
      <c r="D13">
        <f>IF(HLOOKUP(D$1,[1]수!$A$1:$AO$21,13,0)="","",HLOOKUP(D$1,[1]수!$A$1:$AO$21,13,0))</f>
        <v>85</v>
      </c>
      <c r="E13">
        <f>IF(HLOOKUP(E$1,[1]수!$A$1:$AO$21,13,0)="","",HLOOKUP(E$1,[1]수!$A$1:$AO$21,13,0))</f>
        <v>79</v>
      </c>
      <c r="F13" t="str">
        <f>IF(HLOOKUP(F$1,[1]수!$A$1:$AO$21,13,0)="","",HLOOKUP(F$1,[1]수!$A$1:$AO$21,13,0))</f>
        <v>D20-B030</v>
      </c>
      <c r="G13" t="str">
        <f>IF(HLOOKUP(G$1,[1]수!$A$1:$AO$21,13,0)="","",HLOOKUP(G$1,[1]수!$A$1:$AO$21,13,0))</f>
        <v>금쪽같은 내 새끼</v>
      </c>
      <c r="H13" t="str">
        <f>IF(HLOOKUP(H$1,[1]수!$A$1:$AO$21,13,0)="","",HLOOKUP(H$1,[1]수!$A$1:$AO$21,13,0))</f>
        <v>145회</v>
      </c>
      <c r="I13">
        <f>IF(HLOOKUP(I$1,[1]수!$A$1:$AO$21,13,0)="","",HLOOKUP(I$1,[1]수!$A$1:$AO$21,13,0))</f>
        <v>145</v>
      </c>
      <c r="J13" t="str">
        <f>IF(HLOOKUP(J$1,[1]수!$A$1:$AO$21,13,0)="","",HLOOKUP(J$1,[1]수!$A$1:$AO$21,13,0))</f>
        <v>순환</v>
      </c>
      <c r="K13" t="str">
        <f>IF(HLOOKUP(K$1,[1]수!$A$1:$AO$21,13,0)="","",HLOOKUP(K$1,[1]수!$A$1:$AO$21,13,0))</f>
        <v>본방</v>
      </c>
      <c r="L13" t="str">
        <f>IF(HLOOKUP(L$1,[1]수!$A$1:$AO$21,13,0)="","",HLOOKUP(L$1,[1]수!$A$1:$AO$21,13,0))</f>
        <v>HD</v>
      </c>
      <c r="M13" t="str">
        <f>IF(HLOOKUP(M$1,[1]수!$A$1:$AO$21,13,0)="","",HLOOKUP(M$1,[1]수!$A$1:$AO$21,13,0))</f>
        <v>N</v>
      </c>
      <c r="N13" t="str">
        <f>IF(HLOOKUP(N$1,[1]수!$A$1:$AO$21,13,0)="","",HLOOKUP(N$1,[1]수!$A$1:$AO$21,13,0))</f>
        <v>N</v>
      </c>
      <c r="O13" t="str">
        <f>IF(HLOOKUP(O$1,[1]수!$A$1:$AO$21,13,0)="","",HLOOKUP(O$1,[1]수!$A$1:$AO$21,13,0))</f>
        <v>N</v>
      </c>
      <c r="P13" t="str">
        <f>IF(HLOOKUP(P$1,[1]수!$A$1:$AO$21,13,0)="","",HLOOKUP(P$1,[1]수!$A$1:$AO$21,13,0))</f>
        <v>12 세</v>
      </c>
      <c r="Q13">
        <f>IF(HLOOKUP(Q$1,[1]수!$A$1:$AO$21,13,0)="","",HLOOKUP(Q$1,[1]수!$A$1:$AO$21,13,0))</f>
        <v>85</v>
      </c>
      <c r="R13" t="str">
        <f>IF(HLOOKUP(R$1,[1]수!$A$1:$AO$21,13,0)="","",HLOOKUP(R$1,[1]수!$A$1:$AO$21,13,0))</f>
        <v/>
      </c>
      <c r="S13" t="str">
        <f>IF(HLOOKUP(S$1,[1]수!$A$1:$AO$21,13,0)="","",HLOOKUP(S$1,[1]수!$A$1:$AO$21,13,0))</f>
        <v>N</v>
      </c>
      <c r="T13" t="str">
        <f>IF(HLOOKUP(T$1,[1]수!$A$1:$AO$21,13,0)="","",HLOOKUP(T$1,[1]수!$A$1:$AO$21,13,0))</f>
        <v>N</v>
      </c>
      <c r="U13" t="str">
        <f>IF(HLOOKUP(U$1,[1]수!$A$1:$AO$21,13,0)="","",HLOOKUP(U$1,[1]수!$A$1:$AO$21,13,0))</f>
        <v>N</v>
      </c>
      <c r="V13" t="str">
        <f>IF(HLOOKUP(V$1,[1]수!$A$1:$AO$21,13,0)="","",HLOOKUP(V$1,[1]수!$A$1:$AO$21,13,0))</f>
        <v>N</v>
      </c>
      <c r="W13" t="str">
        <f>IF(HLOOKUP(W$1,[1]수!$A$1:$AO$21,13,0)="","",HLOOKUP(W$1,[1]수!$A$1:$AO$21,13,0))</f>
        <v>N</v>
      </c>
      <c r="X13" t="str">
        <f>IF(HLOOKUP(X$1,[1]수!$A$1:$AO$21,13,0)="","",HLOOKUP(X$1,[1]수!$A$1:$AO$21,13,0))</f>
        <v/>
      </c>
      <c r="Y13" t="str">
        <f>IF(HLOOKUP(Y$1,[1]수!$A$1:$AO$21,13,0)="","",HLOOKUP(Y$1,[1]수!$A$1:$AO$21,13,0))</f>
        <v>정규</v>
      </c>
      <c r="Z13" t="str">
        <f>IF(HLOOKUP(Z$1,[1]수!$A$1:$AO$21,13,0)="","",HLOOKUP(Z$1,[1]수!$A$1:$AO$21,13,0))</f>
        <v>자료</v>
      </c>
      <c r="AA13" t="str">
        <f>IF(HLOOKUP(AA$1,[1]수!$A$1:$AO$21,13,0)="","",HLOOKUP(AA$1,[1]수!$A$1:$AO$21,13,0))</f>
        <v/>
      </c>
      <c r="AB13" t="str">
        <f>IF(HLOOKUP(AB$1,[1]수!$A$1:$AO$21,13,0)="","",HLOOKUP(AB$1,[1]수!$A$1:$AO$21,13,0))</f>
        <v>그룹1</v>
      </c>
      <c r="AC13" t="str">
        <f>IF(HLOOKUP(AC$1,[1]수!$A$1:$AO$21,13,0)="","",HLOOKUP(AC$1,[1]수!$A$1:$AO$21,13,0))</f>
        <v>STEREO</v>
      </c>
      <c r="AD13" t="str">
        <f>IF(HLOOKUP(AD$1,[1]수!$A$1:$AO$21,13,0)="","",HLOOKUP(AD$1,[1]수!$A$1:$AO$21,13,0))</f>
        <v/>
      </c>
      <c r="AE13" s="1" t="str">
        <f>IF(HLOOKUP(AE$1,[1]수!$A$1:$AO$21,13,0)="","",HLOOKUP(AE$1,[1]수!$A$1:$AO$21,13,0))</f>
        <v/>
      </c>
      <c r="AF13">
        <f>IF(HLOOKUP(AF$1,[1]수!$A$1:$AO$21,13,0)="","",HLOOKUP(AF$1,[1]수!$A$1:$AO$21,13,0))</f>
        <v>0.71180555555555547</v>
      </c>
      <c r="AG13" t="str">
        <f>IF(HLOOKUP(AG$1,[1]수!$A$1:$AO$21,13,0)="","",HLOOKUP(AG$1,[1]수!$A$1:$AO$21,13,0))</f>
        <v>None</v>
      </c>
      <c r="AH13" t="str">
        <f>IF(HLOOKUP(AH$1,[1]수!$A$1:$AO$21,13,0)="","",HLOOKUP(AH$1,[1]수!$A$1:$AO$21,13,0))</f>
        <v>Y</v>
      </c>
      <c r="AI13" s="1" t="str">
        <f>IF(HLOOKUP(AI$1,[1]수!$A$1:$AO$21,13,0)="","",HLOOKUP(AI$1,[1]수!$A$1:$AO$21,13,0))</f>
        <v/>
      </c>
      <c r="AJ13">
        <f>IF(HLOOKUP(AJ$1,[1]수!$A$1:$AO$21,13,0)="","",HLOOKUP(AJ$1,[1]수!$A$1:$AO$21,13,0))</f>
        <v>0.71180555555555547</v>
      </c>
      <c r="AK13">
        <f>IF(HLOOKUP(AK$1,[1]수!$A$1:$AO$21,13,0)="","",HLOOKUP(AK$1,[1]수!$A$1:$AO$21,13,0))</f>
        <v>1</v>
      </c>
      <c r="AL13" t="str">
        <f>IF(HLOOKUP(AL$1,[1]수!$A$1:$AO$21,13,0)="","",HLOOKUP(AL$1,[1]수!$A$1:$AO$21,13,0))</f>
        <v/>
      </c>
      <c r="AM13" t="str">
        <f>IF(HLOOKUP(AM$1,[1]수!$A$1:$AO$21,13,0)="","",HLOOKUP(AM$1,[1]수!$A$1:$AO$21,13,0))</f>
        <v>Y</v>
      </c>
      <c r="AN13">
        <f>IF(HLOOKUP(AN$1,[1]수!$A$1:$AO$21,13,0)="","",HLOOKUP(AN$1,[1]수!$A$1:$AO$21,13,0))</f>
        <v>3</v>
      </c>
      <c r="AO13" t="str">
        <f>IF(HLOOKUP(AO$1,[1]수!$A$1:$AO$21,13,0)="","",HLOOKUP(AO$1,[1]수!$A$1:$AO$21,13,0))</f>
        <v>01:06:11:24</v>
      </c>
    </row>
    <row r="14" spans="1:41" x14ac:dyDescent="0.3">
      <c r="A14" t="str">
        <f>IF(HLOOKUP(A$1,[1]수!$A$1:$AO$21,14,0)="","",HLOOKUP(A$1,[1]수!$A$1:$AO$21,14,0))</f>
        <v>2023.08.09</v>
      </c>
      <c r="B14" s="1">
        <f>IF(HLOOKUP(B$1,[1]수!$A$1:$AO$21,14,0)="","",HLOOKUP(B$1,[1]수!$A$1:$AO$21,14,0))</f>
        <v>0.77083333333333337</v>
      </c>
      <c r="C14" s="1">
        <f>IF(HLOOKUP(C$1,[1]수!$A$1:$AO$21,14,0)="","",HLOOKUP(C$1,[1]수!$A$1:$AO$21,14,0))</f>
        <v>0.84722222222222221</v>
      </c>
      <c r="D14">
        <f>IF(HLOOKUP(D$1,[1]수!$A$1:$AO$21,14,0)="","",HLOOKUP(D$1,[1]수!$A$1:$AO$21,14,0))</f>
        <v>110</v>
      </c>
      <c r="E14">
        <f>IF(HLOOKUP(E$1,[1]수!$A$1:$AO$21,14,0)="","",HLOOKUP(E$1,[1]수!$A$1:$AO$21,14,0))</f>
        <v>109</v>
      </c>
      <c r="F14" t="str">
        <f>IF(HLOOKUP(F$1,[1]수!$A$1:$AO$21,14,0)="","",HLOOKUP(F$1,[1]수!$A$1:$AO$21,14,0))</f>
        <v>Y15-B001</v>
      </c>
      <c r="G14" t="str">
        <f>IF(HLOOKUP(G$1,[1]수!$A$1:$AO$21,14,0)="","",HLOOKUP(G$1,[1]수!$A$1:$AO$21,14,0))</f>
        <v>나혼자산다</v>
      </c>
      <c r="H14" t="str">
        <f>IF(HLOOKUP(H$1,[1]수!$A$1:$AO$21,14,0)="","",HLOOKUP(H$1,[1]수!$A$1:$AO$21,14,0))</f>
        <v>428회(자막)</v>
      </c>
      <c r="I14">
        <f>IF(HLOOKUP(I$1,[1]수!$A$1:$AO$21,14,0)="","",HLOOKUP(I$1,[1]수!$A$1:$AO$21,14,0))</f>
        <v>428</v>
      </c>
      <c r="J14" t="str">
        <f>IF(HLOOKUP(J$1,[1]수!$A$1:$AO$21,14,0)="","",HLOOKUP(J$1,[1]수!$A$1:$AO$21,14,0))</f>
        <v>순환</v>
      </c>
      <c r="K14" t="str">
        <f>IF(HLOOKUP(K$1,[1]수!$A$1:$AO$21,14,0)="","",HLOOKUP(K$1,[1]수!$A$1:$AO$21,14,0))</f>
        <v>재방</v>
      </c>
      <c r="L14" t="str">
        <f>IF(HLOOKUP(L$1,[1]수!$A$1:$AO$21,14,0)="","",HLOOKUP(L$1,[1]수!$A$1:$AO$21,14,0))</f>
        <v>HD</v>
      </c>
      <c r="M14" t="str">
        <f>IF(HLOOKUP(M$1,[1]수!$A$1:$AO$21,14,0)="","",HLOOKUP(M$1,[1]수!$A$1:$AO$21,14,0))</f>
        <v>Y</v>
      </c>
      <c r="N14" t="str">
        <f>IF(HLOOKUP(N$1,[1]수!$A$1:$AO$21,14,0)="","",HLOOKUP(N$1,[1]수!$A$1:$AO$21,14,0))</f>
        <v>N</v>
      </c>
      <c r="O14" t="str">
        <f>IF(HLOOKUP(O$1,[1]수!$A$1:$AO$21,14,0)="","",HLOOKUP(O$1,[1]수!$A$1:$AO$21,14,0))</f>
        <v>N</v>
      </c>
      <c r="P14" t="str">
        <f>IF(HLOOKUP(P$1,[1]수!$A$1:$AO$21,14,0)="","",HLOOKUP(P$1,[1]수!$A$1:$AO$21,14,0))</f>
        <v>15 세</v>
      </c>
      <c r="Q14">
        <f>IF(HLOOKUP(Q$1,[1]수!$A$1:$AO$21,14,0)="","",HLOOKUP(Q$1,[1]수!$A$1:$AO$21,14,0))</f>
        <v>110</v>
      </c>
      <c r="R14" t="str">
        <f>IF(HLOOKUP(R$1,[1]수!$A$1:$AO$21,14,0)="","",HLOOKUP(R$1,[1]수!$A$1:$AO$21,14,0))</f>
        <v/>
      </c>
      <c r="S14" t="str">
        <f>IF(HLOOKUP(S$1,[1]수!$A$1:$AO$21,14,0)="","",HLOOKUP(S$1,[1]수!$A$1:$AO$21,14,0))</f>
        <v>N</v>
      </c>
      <c r="T14" t="str">
        <f>IF(HLOOKUP(T$1,[1]수!$A$1:$AO$21,14,0)="","",HLOOKUP(T$1,[1]수!$A$1:$AO$21,14,0))</f>
        <v>Y</v>
      </c>
      <c r="U14" t="str">
        <f>IF(HLOOKUP(U$1,[1]수!$A$1:$AO$21,14,0)="","",HLOOKUP(U$1,[1]수!$A$1:$AO$21,14,0))</f>
        <v>Y</v>
      </c>
      <c r="V14" t="str">
        <f>IF(HLOOKUP(V$1,[1]수!$A$1:$AO$21,14,0)="","",HLOOKUP(V$1,[1]수!$A$1:$AO$21,14,0))</f>
        <v>N</v>
      </c>
      <c r="W14" t="str">
        <f>IF(HLOOKUP(W$1,[1]수!$A$1:$AO$21,14,0)="","",HLOOKUP(W$1,[1]수!$A$1:$AO$21,14,0))</f>
        <v>N</v>
      </c>
      <c r="X14" t="str">
        <f>IF(HLOOKUP(X$1,[1]수!$A$1:$AO$21,14,0)="","",HLOOKUP(X$1,[1]수!$A$1:$AO$21,14,0))</f>
        <v/>
      </c>
      <c r="Y14" t="str">
        <f>IF(HLOOKUP(Y$1,[1]수!$A$1:$AO$21,14,0)="","",HLOOKUP(Y$1,[1]수!$A$1:$AO$21,14,0))</f>
        <v>정규</v>
      </c>
      <c r="Z14" t="str">
        <f>IF(HLOOKUP(Z$1,[1]수!$A$1:$AO$21,14,0)="","",HLOOKUP(Z$1,[1]수!$A$1:$AO$21,14,0))</f>
        <v/>
      </c>
      <c r="AA14" t="str">
        <f>IF(HLOOKUP(AA$1,[1]수!$A$1:$AO$21,14,0)="","",HLOOKUP(AA$1,[1]수!$A$1:$AO$21,14,0))</f>
        <v/>
      </c>
      <c r="AB14" t="str">
        <f>IF(HLOOKUP(AB$1,[1]수!$A$1:$AO$21,14,0)="","",HLOOKUP(AB$1,[1]수!$A$1:$AO$21,14,0))</f>
        <v>그룹1</v>
      </c>
      <c r="AC14" t="str">
        <f>IF(HLOOKUP(AC$1,[1]수!$A$1:$AO$21,14,0)="","",HLOOKUP(AC$1,[1]수!$A$1:$AO$21,14,0))</f>
        <v>STEREO</v>
      </c>
      <c r="AD14" t="str">
        <f>IF(HLOOKUP(AD$1,[1]수!$A$1:$AO$21,14,0)="","",HLOOKUP(AD$1,[1]수!$A$1:$AO$21,14,0))</f>
        <v/>
      </c>
      <c r="AE14" s="1" t="str">
        <f>IF(HLOOKUP(AE$1,[1]수!$A$1:$AO$21,14,0)="","",HLOOKUP(AE$1,[1]수!$A$1:$AO$21,14,0))</f>
        <v/>
      </c>
      <c r="AF14">
        <f>IF(HLOOKUP(AF$1,[1]수!$A$1:$AO$21,14,0)="","",HLOOKUP(AF$1,[1]수!$A$1:$AO$21,14,0))</f>
        <v>0.77083333333333337</v>
      </c>
      <c r="AG14" t="str">
        <f>IF(HLOOKUP(AG$1,[1]수!$A$1:$AO$21,14,0)="","",HLOOKUP(AG$1,[1]수!$A$1:$AO$21,14,0))</f>
        <v>None</v>
      </c>
      <c r="AH14" t="str">
        <f>IF(HLOOKUP(AH$1,[1]수!$A$1:$AO$21,14,0)="","",HLOOKUP(AH$1,[1]수!$A$1:$AO$21,14,0))</f>
        <v>N</v>
      </c>
      <c r="AI14" s="1" t="str">
        <f>IF(HLOOKUP(AI$1,[1]수!$A$1:$AO$21,14,0)="","",HLOOKUP(AI$1,[1]수!$A$1:$AO$21,14,0))</f>
        <v>Y</v>
      </c>
      <c r="AJ14">
        <f>IF(HLOOKUP(AJ$1,[1]수!$A$1:$AO$21,14,0)="","",HLOOKUP(AJ$1,[1]수!$A$1:$AO$21,14,0))</f>
        <v>0.77083333333333337</v>
      </c>
      <c r="AK14">
        <f>IF(HLOOKUP(AK$1,[1]수!$A$1:$AO$21,14,0)="","",HLOOKUP(AK$1,[1]수!$A$1:$AO$21,14,0))</f>
        <v>1</v>
      </c>
      <c r="AL14" t="str">
        <f>IF(HLOOKUP(AL$1,[1]수!$A$1:$AO$21,14,0)="","",HLOOKUP(AL$1,[1]수!$A$1:$AO$21,14,0))</f>
        <v/>
      </c>
      <c r="AM14" t="str">
        <f>IF(HLOOKUP(AM$1,[1]수!$A$1:$AO$21,14,0)="","",HLOOKUP(AM$1,[1]수!$A$1:$AO$21,14,0))</f>
        <v>Y</v>
      </c>
      <c r="AN14">
        <f>IF(HLOOKUP(AN$1,[1]수!$A$1:$AO$21,14,0)="","",HLOOKUP(AN$1,[1]수!$A$1:$AO$21,14,0))</f>
        <v>4</v>
      </c>
      <c r="AO14" t="str">
        <f>IF(HLOOKUP(AO$1,[1]수!$A$1:$AO$21,14,0)="","",HLOOKUP(AO$1,[1]수!$A$1:$AO$21,14,0))</f>
        <v>01:30:50:19</v>
      </c>
    </row>
    <row r="15" spans="1:41" x14ac:dyDescent="0.3">
      <c r="A15" t="str">
        <f>IF(HLOOKUP(A$1,[1]수!$A$1:$AO$21,15,0)="","",HLOOKUP(A$1,[1]수!$A$1:$AO$21,15,0))</f>
        <v>2023.08.09</v>
      </c>
      <c r="B15" s="1">
        <f>IF(HLOOKUP(B$1,[1]수!$A$1:$AO$21,15,0)="","",HLOOKUP(B$1,[1]수!$A$1:$AO$21,15,0))</f>
        <v>0.84722222222222221</v>
      </c>
      <c r="C15" s="1">
        <f>IF(HLOOKUP(C$1,[1]수!$A$1:$AO$21,15,0)="","",HLOOKUP(C$1,[1]수!$A$1:$AO$21,15,0))</f>
        <v>0.90625</v>
      </c>
      <c r="D15">
        <f>IF(HLOOKUP(D$1,[1]수!$A$1:$AO$21,15,0)="","",HLOOKUP(D$1,[1]수!$A$1:$AO$21,15,0))</f>
        <v>85</v>
      </c>
      <c r="E15">
        <f>IF(HLOOKUP(E$1,[1]수!$A$1:$AO$21,15,0)="","",HLOOKUP(E$1,[1]수!$A$1:$AO$21,15,0))</f>
        <v>82</v>
      </c>
      <c r="F15" t="str">
        <f>IF(HLOOKUP(F$1,[1]수!$A$1:$AO$21,15,0)="","",HLOOKUP(F$1,[1]수!$A$1:$AO$21,15,0))</f>
        <v>D20-B030</v>
      </c>
      <c r="G15" t="str">
        <f>IF(HLOOKUP(G$1,[1]수!$A$1:$AO$21,15,0)="","",HLOOKUP(G$1,[1]수!$A$1:$AO$21,15,0))</f>
        <v>금쪽같은 내 새끼</v>
      </c>
      <c r="H15" t="str">
        <f>IF(HLOOKUP(H$1,[1]수!$A$1:$AO$21,15,0)="","",HLOOKUP(H$1,[1]수!$A$1:$AO$21,15,0))</f>
        <v>155회</v>
      </c>
      <c r="I15">
        <f>IF(HLOOKUP(I$1,[1]수!$A$1:$AO$21,15,0)="","",HLOOKUP(I$1,[1]수!$A$1:$AO$21,15,0))</f>
        <v>155</v>
      </c>
      <c r="J15" t="str">
        <f>IF(HLOOKUP(J$1,[1]수!$A$1:$AO$21,15,0)="","",HLOOKUP(J$1,[1]수!$A$1:$AO$21,15,0))</f>
        <v>순환</v>
      </c>
      <c r="K15" t="str">
        <f>IF(HLOOKUP(K$1,[1]수!$A$1:$AO$21,15,0)="","",HLOOKUP(K$1,[1]수!$A$1:$AO$21,15,0))</f>
        <v>본방</v>
      </c>
      <c r="L15" t="str">
        <f>IF(HLOOKUP(L$1,[1]수!$A$1:$AO$21,15,0)="","",HLOOKUP(L$1,[1]수!$A$1:$AO$21,15,0))</f>
        <v>HD</v>
      </c>
      <c r="M15" t="str">
        <f>IF(HLOOKUP(M$1,[1]수!$A$1:$AO$21,15,0)="","",HLOOKUP(M$1,[1]수!$A$1:$AO$21,15,0))</f>
        <v>N</v>
      </c>
      <c r="N15" t="str">
        <f>IF(HLOOKUP(N$1,[1]수!$A$1:$AO$21,15,0)="","",HLOOKUP(N$1,[1]수!$A$1:$AO$21,15,0))</f>
        <v>N</v>
      </c>
      <c r="O15" t="str">
        <f>IF(HLOOKUP(O$1,[1]수!$A$1:$AO$21,15,0)="","",HLOOKUP(O$1,[1]수!$A$1:$AO$21,15,0))</f>
        <v>N</v>
      </c>
      <c r="P15" t="str">
        <f>IF(HLOOKUP(P$1,[1]수!$A$1:$AO$21,15,0)="","",HLOOKUP(P$1,[1]수!$A$1:$AO$21,15,0))</f>
        <v>12 세</v>
      </c>
      <c r="Q15">
        <f>IF(HLOOKUP(Q$1,[1]수!$A$1:$AO$21,15,0)="","",HLOOKUP(Q$1,[1]수!$A$1:$AO$21,15,0))</f>
        <v>85</v>
      </c>
      <c r="R15" t="str">
        <f>IF(HLOOKUP(R$1,[1]수!$A$1:$AO$21,15,0)="","",HLOOKUP(R$1,[1]수!$A$1:$AO$21,15,0))</f>
        <v/>
      </c>
      <c r="S15" t="str">
        <f>IF(HLOOKUP(S$1,[1]수!$A$1:$AO$21,15,0)="","",HLOOKUP(S$1,[1]수!$A$1:$AO$21,15,0))</f>
        <v>N</v>
      </c>
      <c r="T15" t="str">
        <f>IF(HLOOKUP(T$1,[1]수!$A$1:$AO$21,15,0)="","",HLOOKUP(T$1,[1]수!$A$1:$AO$21,15,0))</f>
        <v>N</v>
      </c>
      <c r="U15" t="str">
        <f>IF(HLOOKUP(U$1,[1]수!$A$1:$AO$21,15,0)="","",HLOOKUP(U$1,[1]수!$A$1:$AO$21,15,0))</f>
        <v>N</v>
      </c>
      <c r="V15" t="str">
        <f>IF(HLOOKUP(V$1,[1]수!$A$1:$AO$21,15,0)="","",HLOOKUP(V$1,[1]수!$A$1:$AO$21,15,0))</f>
        <v>N</v>
      </c>
      <c r="W15" t="str">
        <f>IF(HLOOKUP(W$1,[1]수!$A$1:$AO$21,15,0)="","",HLOOKUP(W$1,[1]수!$A$1:$AO$21,15,0))</f>
        <v>N</v>
      </c>
      <c r="X15" t="str">
        <f>IF(HLOOKUP(X$1,[1]수!$A$1:$AO$21,15,0)="","",HLOOKUP(X$1,[1]수!$A$1:$AO$21,15,0))</f>
        <v/>
      </c>
      <c r="Y15" t="str">
        <f>IF(HLOOKUP(Y$1,[1]수!$A$1:$AO$21,15,0)="","",HLOOKUP(Y$1,[1]수!$A$1:$AO$21,15,0))</f>
        <v>정규</v>
      </c>
      <c r="Z15" t="str">
        <f>IF(HLOOKUP(Z$1,[1]수!$A$1:$AO$21,15,0)="","",HLOOKUP(Z$1,[1]수!$A$1:$AO$21,15,0))</f>
        <v/>
      </c>
      <c r="AA15" t="str">
        <f>IF(HLOOKUP(AA$1,[1]수!$A$1:$AO$21,15,0)="","",HLOOKUP(AA$1,[1]수!$A$1:$AO$21,15,0))</f>
        <v/>
      </c>
      <c r="AB15" t="str">
        <f>IF(HLOOKUP(AB$1,[1]수!$A$1:$AO$21,15,0)="","",HLOOKUP(AB$1,[1]수!$A$1:$AO$21,15,0))</f>
        <v>그룹1</v>
      </c>
      <c r="AC15" t="str">
        <f>IF(HLOOKUP(AC$1,[1]수!$A$1:$AO$21,15,0)="","",HLOOKUP(AC$1,[1]수!$A$1:$AO$21,15,0))</f>
        <v>STEREO</v>
      </c>
      <c r="AD15" t="str">
        <f>IF(HLOOKUP(AD$1,[1]수!$A$1:$AO$21,15,0)="","",HLOOKUP(AD$1,[1]수!$A$1:$AO$21,15,0))</f>
        <v/>
      </c>
      <c r="AE15" s="1" t="str">
        <f>IF(HLOOKUP(AE$1,[1]수!$A$1:$AO$21,15,0)="","",HLOOKUP(AE$1,[1]수!$A$1:$AO$21,15,0))</f>
        <v/>
      </c>
      <c r="AF15">
        <f>IF(HLOOKUP(AF$1,[1]수!$A$1:$AO$21,15,0)="","",HLOOKUP(AF$1,[1]수!$A$1:$AO$21,15,0))</f>
        <v>0.84722222222222221</v>
      </c>
      <c r="AG15" t="str">
        <f>IF(HLOOKUP(AG$1,[1]수!$A$1:$AO$21,15,0)="","",HLOOKUP(AG$1,[1]수!$A$1:$AO$21,15,0))</f>
        <v>None</v>
      </c>
      <c r="AH15" t="str">
        <f>IF(HLOOKUP(AH$1,[1]수!$A$1:$AO$21,15,0)="","",HLOOKUP(AH$1,[1]수!$A$1:$AO$21,15,0))</f>
        <v>Y</v>
      </c>
      <c r="AI15" s="1" t="str">
        <f>IF(HLOOKUP(AI$1,[1]수!$A$1:$AO$21,15,0)="","",HLOOKUP(AI$1,[1]수!$A$1:$AO$21,15,0))</f>
        <v/>
      </c>
      <c r="AJ15">
        <f>IF(HLOOKUP(AJ$1,[1]수!$A$1:$AO$21,15,0)="","",HLOOKUP(AJ$1,[1]수!$A$1:$AO$21,15,0))</f>
        <v>0.84722222222222221</v>
      </c>
      <c r="AK15">
        <f>IF(HLOOKUP(AK$1,[1]수!$A$1:$AO$21,15,0)="","",HLOOKUP(AK$1,[1]수!$A$1:$AO$21,15,0))</f>
        <v>1</v>
      </c>
      <c r="AL15" t="str">
        <f>IF(HLOOKUP(AL$1,[1]수!$A$1:$AO$21,15,0)="","",HLOOKUP(AL$1,[1]수!$A$1:$AO$21,15,0))</f>
        <v/>
      </c>
      <c r="AM15" t="str">
        <f>IF(HLOOKUP(AM$1,[1]수!$A$1:$AO$21,15,0)="","",HLOOKUP(AM$1,[1]수!$A$1:$AO$21,15,0))</f>
        <v>Y</v>
      </c>
      <c r="AN15">
        <f>IF(HLOOKUP(AN$1,[1]수!$A$1:$AO$21,15,0)="","",HLOOKUP(AN$1,[1]수!$A$1:$AO$21,15,0))</f>
        <v>3</v>
      </c>
      <c r="AO15" t="str">
        <f>IF(HLOOKUP(AO$1,[1]수!$A$1:$AO$21,15,0)="","",HLOOKUP(AO$1,[1]수!$A$1:$AO$21,15,0))</f>
        <v>01:08:31:22</v>
      </c>
    </row>
    <row r="16" spans="1:41" x14ac:dyDescent="0.3">
      <c r="A16" t="str">
        <f>IF(HLOOKUP(A$1,[1]수!$A$1:$AO$21,16,0)="","",HLOOKUP(A$1,[1]수!$A$1:$AO$21,16,0))</f>
        <v>2023.08.09</v>
      </c>
      <c r="B16" s="1">
        <f>IF(HLOOKUP(B$1,[1]수!$A$1:$AO$21,16,0)="","",HLOOKUP(B$1,[1]수!$A$1:$AO$21,16,0))</f>
        <v>0.90625</v>
      </c>
      <c r="C16" s="1">
        <f>IF(HLOOKUP(C$1,[1]수!$A$1:$AO$21,16,0)="","",HLOOKUP(C$1,[1]수!$A$1:$AO$21,16,0))</f>
        <v>0.95486111111111116</v>
      </c>
      <c r="D16">
        <f>IF(HLOOKUP(D$1,[1]수!$A$1:$AO$21,16,0)="","",HLOOKUP(D$1,[1]수!$A$1:$AO$21,16,0))</f>
        <v>70</v>
      </c>
      <c r="E16">
        <f>IF(HLOOKUP(E$1,[1]수!$A$1:$AO$21,16,0)="","",HLOOKUP(E$1,[1]수!$A$1:$AO$21,16,0))</f>
        <v>0</v>
      </c>
      <c r="F16" t="str">
        <f>IF(HLOOKUP(F$1,[1]수!$A$1:$AO$21,16,0)="","",HLOOKUP(F$1,[1]수!$A$1:$AO$21,16,0))</f>
        <v>C23-A006</v>
      </c>
      <c r="G16" t="str">
        <f>IF(HLOOKUP(G$1,[1]수!$A$1:$AO$21,16,0)="","",HLOOKUP(G$1,[1]수!$A$1:$AO$21,16,0))</f>
        <v>미친원정대</v>
      </c>
      <c r="H16" t="str">
        <f>IF(HLOOKUP(H$1,[1]수!$A$1:$AO$21,16,0)="","",HLOOKUP(H$1,[1]수!$A$1:$AO$21,16,0))</f>
        <v/>
      </c>
      <c r="I16">
        <f>IF(HLOOKUP(I$1,[1]수!$A$1:$AO$21,16,0)="","",HLOOKUP(I$1,[1]수!$A$1:$AO$21,16,0))</f>
        <v>9</v>
      </c>
      <c r="J16" t="str">
        <f>IF(HLOOKUP(J$1,[1]수!$A$1:$AO$21,16,0)="","",HLOOKUP(J$1,[1]수!$A$1:$AO$21,16,0))</f>
        <v>초방</v>
      </c>
      <c r="K16" t="str">
        <f>IF(HLOOKUP(K$1,[1]수!$A$1:$AO$21,16,0)="","",HLOOKUP(K$1,[1]수!$A$1:$AO$21,16,0))</f>
        <v>본방</v>
      </c>
      <c r="L16" t="str">
        <f>IF(HLOOKUP(L$1,[1]수!$A$1:$AO$21,16,0)="","",HLOOKUP(L$1,[1]수!$A$1:$AO$21,16,0))</f>
        <v>HD</v>
      </c>
      <c r="M16" t="str">
        <f>IF(HLOOKUP(M$1,[1]수!$A$1:$AO$21,16,0)="","",HLOOKUP(M$1,[1]수!$A$1:$AO$21,16,0))</f>
        <v/>
      </c>
      <c r="N16" t="str">
        <f>IF(HLOOKUP(N$1,[1]수!$A$1:$AO$21,16,0)="","",HLOOKUP(N$1,[1]수!$A$1:$AO$21,16,0))</f>
        <v/>
      </c>
      <c r="O16" t="str">
        <f>IF(HLOOKUP(O$1,[1]수!$A$1:$AO$21,16,0)="","",HLOOKUP(O$1,[1]수!$A$1:$AO$21,16,0))</f>
        <v/>
      </c>
      <c r="P16" t="str">
        <f>IF(HLOOKUP(P$1,[1]수!$A$1:$AO$21,16,0)="","",HLOOKUP(P$1,[1]수!$A$1:$AO$21,16,0))</f>
        <v>15 세</v>
      </c>
      <c r="Q16">
        <f>IF(HLOOKUP(Q$1,[1]수!$A$1:$AO$21,16,0)="","",HLOOKUP(Q$1,[1]수!$A$1:$AO$21,16,0))</f>
        <v>70</v>
      </c>
      <c r="R16" t="str">
        <f>IF(HLOOKUP(R$1,[1]수!$A$1:$AO$21,16,0)="","",HLOOKUP(R$1,[1]수!$A$1:$AO$21,16,0))</f>
        <v/>
      </c>
      <c r="S16" t="str">
        <f>IF(HLOOKUP(S$1,[1]수!$A$1:$AO$21,16,0)="","",HLOOKUP(S$1,[1]수!$A$1:$AO$21,16,0))</f>
        <v>Y</v>
      </c>
      <c r="T16" t="str">
        <f>IF(HLOOKUP(T$1,[1]수!$A$1:$AO$21,16,0)="","",HLOOKUP(T$1,[1]수!$A$1:$AO$21,16,0))</f>
        <v>Y</v>
      </c>
      <c r="U16" t="str">
        <f>IF(HLOOKUP(U$1,[1]수!$A$1:$AO$21,16,0)="","",HLOOKUP(U$1,[1]수!$A$1:$AO$21,16,0))</f>
        <v>Y</v>
      </c>
      <c r="V16" t="str">
        <f>IF(HLOOKUP(V$1,[1]수!$A$1:$AO$21,16,0)="","",HLOOKUP(V$1,[1]수!$A$1:$AO$21,16,0))</f>
        <v/>
      </c>
      <c r="W16" t="str">
        <f>IF(HLOOKUP(W$1,[1]수!$A$1:$AO$21,16,0)="","",HLOOKUP(W$1,[1]수!$A$1:$AO$21,16,0))</f>
        <v/>
      </c>
      <c r="X16" t="str">
        <f>IF(HLOOKUP(X$1,[1]수!$A$1:$AO$21,16,0)="","",HLOOKUP(X$1,[1]수!$A$1:$AO$21,16,0))</f>
        <v/>
      </c>
      <c r="Y16" t="str">
        <f>IF(HLOOKUP(Y$1,[1]수!$A$1:$AO$21,16,0)="","",HLOOKUP(Y$1,[1]수!$A$1:$AO$21,16,0))</f>
        <v>정규</v>
      </c>
      <c r="Z16" t="str">
        <f>IF(HLOOKUP(Z$1,[1]수!$A$1:$AO$21,16,0)="","",HLOOKUP(Z$1,[1]수!$A$1:$AO$21,16,0))</f>
        <v>자료</v>
      </c>
      <c r="AA16" t="str">
        <f>IF(HLOOKUP(AA$1,[1]수!$A$1:$AO$21,16,0)="","",HLOOKUP(AA$1,[1]수!$A$1:$AO$21,16,0))</f>
        <v/>
      </c>
      <c r="AB16" t="str">
        <f>IF(HLOOKUP(AB$1,[1]수!$A$1:$AO$21,16,0)="","",HLOOKUP(AB$1,[1]수!$A$1:$AO$21,16,0))</f>
        <v>그룹1</v>
      </c>
      <c r="AC16" t="str">
        <f>IF(HLOOKUP(AC$1,[1]수!$A$1:$AO$21,16,0)="","",HLOOKUP(AC$1,[1]수!$A$1:$AO$21,16,0))</f>
        <v>STEREO</v>
      </c>
      <c r="AD16" t="str">
        <f>IF(HLOOKUP(AD$1,[1]수!$A$1:$AO$21,16,0)="","",HLOOKUP(AD$1,[1]수!$A$1:$AO$21,16,0))</f>
        <v/>
      </c>
      <c r="AE16" s="1" t="str">
        <f>IF(HLOOKUP(AE$1,[1]수!$A$1:$AO$21,16,0)="","",HLOOKUP(AE$1,[1]수!$A$1:$AO$21,16,0))</f>
        <v/>
      </c>
      <c r="AF16">
        <f>IF(HLOOKUP(AF$1,[1]수!$A$1:$AO$21,16,0)="","",HLOOKUP(AF$1,[1]수!$A$1:$AO$21,16,0))</f>
        <v>0.90625</v>
      </c>
      <c r="AG16" t="str">
        <f>IF(HLOOKUP(AG$1,[1]수!$A$1:$AO$21,16,0)="","",HLOOKUP(AG$1,[1]수!$A$1:$AO$21,16,0))</f>
        <v>None</v>
      </c>
      <c r="AH16" t="str">
        <f>IF(HLOOKUP(AH$1,[1]수!$A$1:$AO$21,16,0)="","",HLOOKUP(AH$1,[1]수!$A$1:$AO$21,16,0))</f>
        <v>Y</v>
      </c>
      <c r="AI16" s="1" t="str">
        <f>IF(HLOOKUP(AI$1,[1]수!$A$1:$AO$21,16,0)="","",HLOOKUP(AI$1,[1]수!$A$1:$AO$21,16,0))</f>
        <v/>
      </c>
      <c r="AJ16">
        <f>IF(HLOOKUP(AJ$1,[1]수!$A$1:$AO$21,16,0)="","",HLOOKUP(AJ$1,[1]수!$A$1:$AO$21,16,0))</f>
        <v>0.90625</v>
      </c>
      <c r="AK16">
        <f>IF(HLOOKUP(AK$1,[1]수!$A$1:$AO$21,16,0)="","",HLOOKUP(AK$1,[1]수!$A$1:$AO$21,16,0))</f>
        <v>1</v>
      </c>
      <c r="AL16" t="str">
        <f>IF(HLOOKUP(AL$1,[1]수!$A$1:$AO$21,16,0)="","",HLOOKUP(AL$1,[1]수!$A$1:$AO$21,16,0))</f>
        <v/>
      </c>
      <c r="AM16" t="str">
        <f>IF(HLOOKUP(AM$1,[1]수!$A$1:$AO$21,16,0)="","",HLOOKUP(AM$1,[1]수!$A$1:$AO$21,16,0))</f>
        <v>Y</v>
      </c>
      <c r="AN16">
        <f>IF(HLOOKUP(AN$1,[1]수!$A$1:$AO$21,16,0)="","",HLOOKUP(AN$1,[1]수!$A$1:$AO$21,16,0))</f>
        <v>0</v>
      </c>
      <c r="AO16" t="str">
        <f>IF(HLOOKUP(AO$1,[1]수!$A$1:$AO$21,16,0)="","",HLOOKUP(AO$1,[1]수!$A$1:$AO$21,16,0))</f>
        <v>00:00:00:00</v>
      </c>
    </row>
    <row r="17" spans="1:41" x14ac:dyDescent="0.3">
      <c r="A17" t="str">
        <f>IF(HLOOKUP(A$1,[1]수!$A$1:$AO$21,17,0)="","",HLOOKUP(A$1,[1]수!$A$1:$AO$21,17,0))</f>
        <v>2023.08.09</v>
      </c>
      <c r="B17" s="1">
        <f>IF(HLOOKUP(B$1,[1]수!$A$1:$AO$21,17,0)="","",HLOOKUP(B$1,[1]수!$A$1:$AO$21,17,0))</f>
        <v>0.95486111111111116</v>
      </c>
      <c r="C17" s="1">
        <f>IF(HLOOKUP(C$1,[1]수!$A$1:$AO$21,17,0)="","",HLOOKUP(C$1,[1]수!$A$1:$AO$21,17,0))</f>
        <v>1.0173611111111112</v>
      </c>
      <c r="D17">
        <f>IF(HLOOKUP(D$1,[1]수!$A$1:$AO$21,17,0)="","",HLOOKUP(D$1,[1]수!$A$1:$AO$21,17,0))</f>
        <v>90</v>
      </c>
      <c r="E17">
        <f>IF(HLOOKUP(E$1,[1]수!$A$1:$AO$21,17,0)="","",HLOOKUP(E$1,[1]수!$A$1:$AO$21,17,0))</f>
        <v>89</v>
      </c>
      <c r="F17" t="str">
        <f>IF(HLOOKUP(F$1,[1]수!$A$1:$AO$21,17,0)="","",HLOOKUP(F$1,[1]수!$A$1:$AO$21,17,0))</f>
        <v>D23-B006</v>
      </c>
      <c r="G17" t="str">
        <f>IF(HLOOKUP(G$1,[1]수!$A$1:$AO$21,17,0)="","",HLOOKUP(G$1,[1]수!$A$1:$AO$21,17,0))</f>
        <v>아씨 두리안</v>
      </c>
      <c r="H17" t="str">
        <f>IF(HLOOKUP(H$1,[1]수!$A$1:$AO$21,17,0)="","",HLOOKUP(H$1,[1]수!$A$1:$AO$21,17,0))</f>
        <v>13회</v>
      </c>
      <c r="I17">
        <f>IF(HLOOKUP(I$1,[1]수!$A$1:$AO$21,17,0)="","",HLOOKUP(I$1,[1]수!$A$1:$AO$21,17,0))</f>
        <v>13</v>
      </c>
      <c r="J17" t="str">
        <f>IF(HLOOKUP(J$1,[1]수!$A$1:$AO$21,17,0)="","",HLOOKUP(J$1,[1]수!$A$1:$AO$21,17,0))</f>
        <v>순환</v>
      </c>
      <c r="K17" t="str">
        <f>IF(HLOOKUP(K$1,[1]수!$A$1:$AO$21,17,0)="","",HLOOKUP(K$1,[1]수!$A$1:$AO$21,17,0))</f>
        <v>재방</v>
      </c>
      <c r="L17" t="str">
        <f>IF(HLOOKUP(L$1,[1]수!$A$1:$AO$21,17,0)="","",HLOOKUP(L$1,[1]수!$A$1:$AO$21,17,0))</f>
        <v>HD</v>
      </c>
      <c r="M17" t="str">
        <f>IF(HLOOKUP(M$1,[1]수!$A$1:$AO$21,17,0)="","",HLOOKUP(M$1,[1]수!$A$1:$AO$21,17,0))</f>
        <v>N</v>
      </c>
      <c r="N17" t="str">
        <f>IF(HLOOKUP(N$1,[1]수!$A$1:$AO$21,17,0)="","",HLOOKUP(N$1,[1]수!$A$1:$AO$21,17,0))</f>
        <v>N</v>
      </c>
      <c r="O17" t="str">
        <f>IF(HLOOKUP(O$1,[1]수!$A$1:$AO$21,17,0)="","",HLOOKUP(O$1,[1]수!$A$1:$AO$21,17,0))</f>
        <v>N</v>
      </c>
      <c r="P17" t="str">
        <f>IF(HLOOKUP(P$1,[1]수!$A$1:$AO$21,17,0)="","",HLOOKUP(P$1,[1]수!$A$1:$AO$21,17,0))</f>
        <v>15 세</v>
      </c>
      <c r="Q17">
        <f>IF(HLOOKUP(Q$1,[1]수!$A$1:$AO$21,17,0)="","",HLOOKUP(Q$1,[1]수!$A$1:$AO$21,17,0))</f>
        <v>90</v>
      </c>
      <c r="R17" t="str">
        <f>IF(HLOOKUP(R$1,[1]수!$A$1:$AO$21,17,0)="","",HLOOKUP(R$1,[1]수!$A$1:$AO$21,17,0))</f>
        <v/>
      </c>
      <c r="S17" t="str">
        <f>IF(HLOOKUP(S$1,[1]수!$A$1:$AO$21,17,0)="","",HLOOKUP(S$1,[1]수!$A$1:$AO$21,17,0))</f>
        <v>Y</v>
      </c>
      <c r="T17" t="str">
        <f>IF(HLOOKUP(T$1,[1]수!$A$1:$AO$21,17,0)="","",HLOOKUP(T$1,[1]수!$A$1:$AO$21,17,0))</f>
        <v>Y</v>
      </c>
      <c r="U17" t="str">
        <f>IF(HLOOKUP(U$1,[1]수!$A$1:$AO$21,17,0)="","",HLOOKUP(U$1,[1]수!$A$1:$AO$21,17,0))</f>
        <v>Y</v>
      </c>
      <c r="V17" t="str">
        <f>IF(HLOOKUP(V$1,[1]수!$A$1:$AO$21,17,0)="","",HLOOKUP(V$1,[1]수!$A$1:$AO$21,17,0))</f>
        <v>Y</v>
      </c>
      <c r="W17" t="str">
        <f>IF(HLOOKUP(W$1,[1]수!$A$1:$AO$21,17,0)="","",HLOOKUP(W$1,[1]수!$A$1:$AO$21,17,0))</f>
        <v>Y</v>
      </c>
      <c r="X17" t="str">
        <f>IF(HLOOKUP(X$1,[1]수!$A$1:$AO$21,17,0)="","",HLOOKUP(X$1,[1]수!$A$1:$AO$21,17,0))</f>
        <v/>
      </c>
      <c r="Y17" t="str">
        <f>IF(HLOOKUP(Y$1,[1]수!$A$1:$AO$21,17,0)="","",HLOOKUP(Y$1,[1]수!$A$1:$AO$21,17,0))</f>
        <v>정규</v>
      </c>
      <c r="Z17" t="str">
        <f>IF(HLOOKUP(Z$1,[1]수!$A$1:$AO$21,17,0)="","",HLOOKUP(Z$1,[1]수!$A$1:$AO$21,17,0))</f>
        <v>자료</v>
      </c>
      <c r="AA17" t="str">
        <f>IF(HLOOKUP(AA$1,[1]수!$A$1:$AO$21,17,0)="","",HLOOKUP(AA$1,[1]수!$A$1:$AO$21,17,0))</f>
        <v/>
      </c>
      <c r="AB17" t="str">
        <f>IF(HLOOKUP(AB$1,[1]수!$A$1:$AO$21,17,0)="","",HLOOKUP(AB$1,[1]수!$A$1:$AO$21,17,0))</f>
        <v>그룹1</v>
      </c>
      <c r="AC17" t="str">
        <f>IF(HLOOKUP(AC$1,[1]수!$A$1:$AO$21,17,0)="","",HLOOKUP(AC$1,[1]수!$A$1:$AO$21,17,0))</f>
        <v>STEREO</v>
      </c>
      <c r="AD17" t="str">
        <f>IF(HLOOKUP(AD$1,[1]수!$A$1:$AO$21,17,0)="","",HLOOKUP(AD$1,[1]수!$A$1:$AO$21,17,0))</f>
        <v/>
      </c>
      <c r="AE17" s="1" t="str">
        <f>IF(HLOOKUP(AE$1,[1]수!$A$1:$AO$21,17,0)="","",HLOOKUP(AE$1,[1]수!$A$1:$AO$21,17,0))</f>
        <v/>
      </c>
      <c r="AF17">
        <f>IF(HLOOKUP(AF$1,[1]수!$A$1:$AO$21,17,0)="","",HLOOKUP(AF$1,[1]수!$A$1:$AO$21,17,0))</f>
        <v>0.95486111111111116</v>
      </c>
      <c r="AG17" t="str">
        <f>IF(HLOOKUP(AG$1,[1]수!$A$1:$AO$21,17,0)="","",HLOOKUP(AG$1,[1]수!$A$1:$AO$21,17,0))</f>
        <v>None</v>
      </c>
      <c r="AH17" t="str">
        <f>IF(HLOOKUP(AH$1,[1]수!$A$1:$AO$21,17,0)="","",HLOOKUP(AH$1,[1]수!$A$1:$AO$21,17,0))</f>
        <v>Y</v>
      </c>
      <c r="AI17" s="1" t="str">
        <f>IF(HLOOKUP(AI$1,[1]수!$A$1:$AO$21,17,0)="","",HLOOKUP(AI$1,[1]수!$A$1:$AO$21,17,0))</f>
        <v/>
      </c>
      <c r="AJ17">
        <f>IF(HLOOKUP(AJ$1,[1]수!$A$1:$AO$21,17,0)="","",HLOOKUP(AJ$1,[1]수!$A$1:$AO$21,17,0))</f>
        <v>0.95486111111111116</v>
      </c>
      <c r="AK17">
        <f>IF(HLOOKUP(AK$1,[1]수!$A$1:$AO$21,17,0)="","",HLOOKUP(AK$1,[1]수!$A$1:$AO$21,17,0))</f>
        <v>1</v>
      </c>
      <c r="AL17" t="str">
        <f>IF(HLOOKUP(AL$1,[1]수!$A$1:$AO$21,17,0)="","",HLOOKUP(AL$1,[1]수!$A$1:$AO$21,17,0))</f>
        <v/>
      </c>
      <c r="AM17" t="str">
        <f>IF(HLOOKUP(AM$1,[1]수!$A$1:$AO$21,17,0)="","",HLOOKUP(AM$1,[1]수!$A$1:$AO$21,17,0))</f>
        <v>Y</v>
      </c>
      <c r="AN17">
        <f>IF(HLOOKUP(AN$1,[1]수!$A$1:$AO$21,17,0)="","",HLOOKUP(AN$1,[1]수!$A$1:$AO$21,17,0))</f>
        <v>3</v>
      </c>
      <c r="AO17" t="str">
        <f>IF(HLOOKUP(AO$1,[1]수!$A$1:$AO$21,17,0)="","",HLOOKUP(AO$1,[1]수!$A$1:$AO$21,17,0))</f>
        <v>01:14:31:25</v>
      </c>
    </row>
    <row r="18" spans="1:41" x14ac:dyDescent="0.3">
      <c r="A18" t="str">
        <f>IF(HLOOKUP(A$1,[1]수!$A$1:$AO$21,18,0)="","",HLOOKUP(A$1,[1]수!$A$1:$AO$21,18,0))</f>
        <v>2023.08.09</v>
      </c>
      <c r="B18" s="1">
        <f>IF(HLOOKUP(B$1,[1]수!$A$1:$AO$21,18,0)="","",HLOOKUP(B$1,[1]수!$A$1:$AO$21,18,0))</f>
        <v>1.0173611111111112</v>
      </c>
      <c r="C18" s="1">
        <f>IF(HLOOKUP(C$1,[1]수!$A$1:$AO$21,18,0)="","",HLOOKUP(C$1,[1]수!$A$1:$AO$21,18,0))</f>
        <v>1.0833333333333333</v>
      </c>
      <c r="D18">
        <f>IF(HLOOKUP(D$1,[1]수!$A$1:$AO$21,18,0)="","",HLOOKUP(D$1,[1]수!$A$1:$AO$21,18,0))</f>
        <v>95</v>
      </c>
      <c r="E18">
        <f>IF(HLOOKUP(E$1,[1]수!$A$1:$AO$21,18,0)="","",HLOOKUP(E$1,[1]수!$A$1:$AO$21,18,0))</f>
        <v>93</v>
      </c>
      <c r="F18" t="str">
        <f>IF(HLOOKUP(F$1,[1]수!$A$1:$AO$21,18,0)="","",HLOOKUP(F$1,[1]수!$A$1:$AO$21,18,0))</f>
        <v>D23-B006</v>
      </c>
      <c r="G18" t="str">
        <f>IF(HLOOKUP(G$1,[1]수!$A$1:$AO$21,18,0)="","",HLOOKUP(G$1,[1]수!$A$1:$AO$21,18,0))</f>
        <v>아씨 두리안</v>
      </c>
      <c r="H18" t="str">
        <f>IF(HLOOKUP(H$1,[1]수!$A$1:$AO$21,18,0)="","",HLOOKUP(H$1,[1]수!$A$1:$AO$21,18,0))</f>
        <v>14회</v>
      </c>
      <c r="I18">
        <f>IF(HLOOKUP(I$1,[1]수!$A$1:$AO$21,18,0)="","",HLOOKUP(I$1,[1]수!$A$1:$AO$21,18,0))</f>
        <v>14</v>
      </c>
      <c r="J18" t="str">
        <f>IF(HLOOKUP(J$1,[1]수!$A$1:$AO$21,18,0)="","",HLOOKUP(J$1,[1]수!$A$1:$AO$21,18,0))</f>
        <v>순환</v>
      </c>
      <c r="K18" t="str">
        <f>IF(HLOOKUP(K$1,[1]수!$A$1:$AO$21,18,0)="","",HLOOKUP(K$1,[1]수!$A$1:$AO$21,18,0))</f>
        <v>재방</v>
      </c>
      <c r="L18" t="str">
        <f>IF(HLOOKUP(L$1,[1]수!$A$1:$AO$21,18,0)="","",HLOOKUP(L$1,[1]수!$A$1:$AO$21,18,0))</f>
        <v>HD</v>
      </c>
      <c r="M18" t="str">
        <f>IF(HLOOKUP(M$1,[1]수!$A$1:$AO$21,18,0)="","",HLOOKUP(M$1,[1]수!$A$1:$AO$21,18,0))</f>
        <v>N</v>
      </c>
      <c r="N18" t="str">
        <f>IF(HLOOKUP(N$1,[1]수!$A$1:$AO$21,18,0)="","",HLOOKUP(N$1,[1]수!$A$1:$AO$21,18,0))</f>
        <v>N</v>
      </c>
      <c r="O18" t="str">
        <f>IF(HLOOKUP(O$1,[1]수!$A$1:$AO$21,18,0)="","",HLOOKUP(O$1,[1]수!$A$1:$AO$21,18,0))</f>
        <v>N</v>
      </c>
      <c r="P18" t="str">
        <f>IF(HLOOKUP(P$1,[1]수!$A$1:$AO$21,18,0)="","",HLOOKUP(P$1,[1]수!$A$1:$AO$21,18,0))</f>
        <v>15 세</v>
      </c>
      <c r="Q18">
        <f>IF(HLOOKUP(Q$1,[1]수!$A$1:$AO$21,18,0)="","",HLOOKUP(Q$1,[1]수!$A$1:$AO$21,18,0))</f>
        <v>95</v>
      </c>
      <c r="R18" t="str">
        <f>IF(HLOOKUP(R$1,[1]수!$A$1:$AO$21,18,0)="","",HLOOKUP(R$1,[1]수!$A$1:$AO$21,18,0))</f>
        <v/>
      </c>
      <c r="S18" t="str">
        <f>IF(HLOOKUP(S$1,[1]수!$A$1:$AO$21,18,0)="","",HLOOKUP(S$1,[1]수!$A$1:$AO$21,18,0))</f>
        <v>Y</v>
      </c>
      <c r="T18" t="str">
        <f>IF(HLOOKUP(T$1,[1]수!$A$1:$AO$21,18,0)="","",HLOOKUP(T$1,[1]수!$A$1:$AO$21,18,0))</f>
        <v>Y</v>
      </c>
      <c r="U18" t="str">
        <f>IF(HLOOKUP(U$1,[1]수!$A$1:$AO$21,18,0)="","",HLOOKUP(U$1,[1]수!$A$1:$AO$21,18,0))</f>
        <v>Y</v>
      </c>
      <c r="V18" t="str">
        <f>IF(HLOOKUP(V$1,[1]수!$A$1:$AO$21,18,0)="","",HLOOKUP(V$1,[1]수!$A$1:$AO$21,18,0))</f>
        <v>Y</v>
      </c>
      <c r="W18" t="str">
        <f>IF(HLOOKUP(W$1,[1]수!$A$1:$AO$21,18,0)="","",HLOOKUP(W$1,[1]수!$A$1:$AO$21,18,0))</f>
        <v>Y</v>
      </c>
      <c r="X18" t="str">
        <f>IF(HLOOKUP(X$1,[1]수!$A$1:$AO$21,18,0)="","",HLOOKUP(X$1,[1]수!$A$1:$AO$21,18,0))</f>
        <v/>
      </c>
      <c r="Y18" t="str">
        <f>IF(HLOOKUP(Y$1,[1]수!$A$1:$AO$21,18,0)="","",HLOOKUP(Y$1,[1]수!$A$1:$AO$21,18,0))</f>
        <v>정규</v>
      </c>
      <c r="Z18" t="str">
        <f>IF(HLOOKUP(Z$1,[1]수!$A$1:$AO$21,18,0)="","",HLOOKUP(Z$1,[1]수!$A$1:$AO$21,18,0))</f>
        <v>자료</v>
      </c>
      <c r="AA18" t="str">
        <f>IF(HLOOKUP(AA$1,[1]수!$A$1:$AO$21,18,0)="","",HLOOKUP(AA$1,[1]수!$A$1:$AO$21,18,0))</f>
        <v/>
      </c>
      <c r="AB18" t="str">
        <f>IF(HLOOKUP(AB$1,[1]수!$A$1:$AO$21,18,0)="","",HLOOKUP(AB$1,[1]수!$A$1:$AO$21,18,0))</f>
        <v>그룹1</v>
      </c>
      <c r="AC18" t="str">
        <f>IF(HLOOKUP(AC$1,[1]수!$A$1:$AO$21,18,0)="","",HLOOKUP(AC$1,[1]수!$A$1:$AO$21,18,0))</f>
        <v>STEREO</v>
      </c>
      <c r="AD18" t="str">
        <f>IF(HLOOKUP(AD$1,[1]수!$A$1:$AO$21,18,0)="","",HLOOKUP(AD$1,[1]수!$A$1:$AO$21,18,0))</f>
        <v/>
      </c>
      <c r="AE18" s="1" t="str">
        <f>IF(HLOOKUP(AE$1,[1]수!$A$1:$AO$21,18,0)="","",HLOOKUP(AE$1,[1]수!$A$1:$AO$21,18,0))</f>
        <v/>
      </c>
      <c r="AF18">
        <f>IF(HLOOKUP(AF$1,[1]수!$A$1:$AO$21,18,0)="","",HLOOKUP(AF$1,[1]수!$A$1:$AO$21,18,0))</f>
        <v>1.0173611111111112</v>
      </c>
      <c r="AG18" t="str">
        <f>IF(HLOOKUP(AG$1,[1]수!$A$1:$AO$21,18,0)="","",HLOOKUP(AG$1,[1]수!$A$1:$AO$21,18,0))</f>
        <v>None</v>
      </c>
      <c r="AH18" t="str">
        <f>IF(HLOOKUP(AH$1,[1]수!$A$1:$AO$21,18,0)="","",HLOOKUP(AH$1,[1]수!$A$1:$AO$21,18,0))</f>
        <v>Y</v>
      </c>
      <c r="AI18" s="1" t="str">
        <f>IF(HLOOKUP(AI$1,[1]수!$A$1:$AO$21,18,0)="","",HLOOKUP(AI$1,[1]수!$A$1:$AO$21,18,0))</f>
        <v/>
      </c>
      <c r="AJ18">
        <f>IF(HLOOKUP(AJ$1,[1]수!$A$1:$AO$21,18,0)="","",HLOOKUP(AJ$1,[1]수!$A$1:$AO$21,18,0))</f>
        <v>1.7361111111111112E-2</v>
      </c>
      <c r="AK18">
        <f>IF(HLOOKUP(AK$1,[1]수!$A$1:$AO$21,18,0)="","",HLOOKUP(AK$1,[1]수!$A$1:$AO$21,18,0))</f>
        <v>1</v>
      </c>
      <c r="AL18" t="str">
        <f>IF(HLOOKUP(AL$1,[1]수!$A$1:$AO$21,18,0)="","",HLOOKUP(AL$1,[1]수!$A$1:$AO$21,18,0))</f>
        <v/>
      </c>
      <c r="AM18" t="str">
        <f>IF(HLOOKUP(AM$1,[1]수!$A$1:$AO$21,18,0)="","",HLOOKUP(AM$1,[1]수!$A$1:$AO$21,18,0))</f>
        <v>Y</v>
      </c>
      <c r="AN18">
        <f>IF(HLOOKUP(AN$1,[1]수!$A$1:$AO$21,18,0)="","",HLOOKUP(AN$1,[1]수!$A$1:$AO$21,18,0))</f>
        <v>3</v>
      </c>
      <c r="AO18" t="str">
        <f>IF(HLOOKUP(AO$1,[1]수!$A$1:$AO$21,18,0)="","",HLOOKUP(AO$1,[1]수!$A$1:$AO$21,18,0))</f>
        <v>01:17:11:11</v>
      </c>
    </row>
    <row r="19" spans="1:41" x14ac:dyDescent="0.3">
      <c r="A19" t="str">
        <f>IF(HLOOKUP(A$1,[1]수!$A$1:$AO$21,19,0)="","",HLOOKUP(A$1,[1]수!$A$1:$AO$21,19,0))</f>
        <v/>
      </c>
      <c r="B19" s="1" t="str">
        <f>IF(HLOOKUP(B$1,[1]수!$A$1:$AO$21,19,0)="","",HLOOKUP(B$1,[1]수!$A$1:$AO$21,19,0))</f>
        <v/>
      </c>
      <c r="C19" s="1" t="str">
        <f>IF(HLOOKUP(C$1,[1]수!$A$1:$AO$21,19,0)="","",HLOOKUP(C$1,[1]수!$A$1:$AO$21,19,0))</f>
        <v/>
      </c>
      <c r="D19" t="str">
        <f>IF(HLOOKUP(D$1,[1]수!$A$1:$AO$21,19,0)="","",HLOOKUP(D$1,[1]수!$A$1:$AO$21,19,0))</f>
        <v/>
      </c>
      <c r="E19" t="str">
        <f>IF(HLOOKUP(E$1,[1]수!$A$1:$AO$21,19,0)="","",HLOOKUP(E$1,[1]수!$A$1:$AO$21,19,0))</f>
        <v/>
      </c>
      <c r="F19" t="str">
        <f>IF(HLOOKUP(F$1,[1]수!$A$1:$AO$21,19,0)="","",HLOOKUP(F$1,[1]수!$A$1:$AO$21,19,0))</f>
        <v/>
      </c>
      <c r="G19" t="str">
        <f>IF(HLOOKUP(G$1,[1]수!$A$1:$AO$21,19,0)="","",HLOOKUP(G$1,[1]수!$A$1:$AO$21,19,0))</f>
        <v/>
      </c>
      <c r="H19" t="str">
        <f>IF(HLOOKUP(H$1,[1]수!$A$1:$AO$21,19,0)="","",HLOOKUP(H$1,[1]수!$A$1:$AO$21,19,0))</f>
        <v/>
      </c>
      <c r="I19" t="str">
        <f>IF(HLOOKUP(I$1,[1]수!$A$1:$AO$21,19,0)="","",HLOOKUP(I$1,[1]수!$A$1:$AO$21,19,0))</f>
        <v/>
      </c>
      <c r="J19" t="str">
        <f>IF(HLOOKUP(J$1,[1]수!$A$1:$AO$21,19,0)="","",HLOOKUP(J$1,[1]수!$A$1:$AO$21,19,0))</f>
        <v/>
      </c>
      <c r="K19" t="str">
        <f>IF(HLOOKUP(K$1,[1]수!$A$1:$AO$21,19,0)="","",HLOOKUP(K$1,[1]수!$A$1:$AO$21,19,0))</f>
        <v/>
      </c>
      <c r="L19" t="str">
        <f>IF(HLOOKUP(L$1,[1]수!$A$1:$AO$21,19,0)="","",HLOOKUP(L$1,[1]수!$A$1:$AO$21,19,0))</f>
        <v/>
      </c>
      <c r="M19" t="str">
        <f>IF(HLOOKUP(M$1,[1]수!$A$1:$AO$21,19,0)="","",HLOOKUP(M$1,[1]수!$A$1:$AO$21,19,0))</f>
        <v/>
      </c>
      <c r="N19" t="str">
        <f>IF(HLOOKUP(N$1,[1]수!$A$1:$AO$21,19,0)="","",HLOOKUP(N$1,[1]수!$A$1:$AO$21,19,0))</f>
        <v/>
      </c>
      <c r="O19" t="str">
        <f>IF(HLOOKUP(O$1,[1]수!$A$1:$AO$21,19,0)="","",HLOOKUP(O$1,[1]수!$A$1:$AO$21,19,0))</f>
        <v/>
      </c>
      <c r="P19" t="str">
        <f>IF(HLOOKUP(P$1,[1]수!$A$1:$AO$21,19,0)="","",HLOOKUP(P$1,[1]수!$A$1:$AO$21,19,0))</f>
        <v/>
      </c>
      <c r="Q19" t="str">
        <f>IF(HLOOKUP(Q$1,[1]수!$A$1:$AO$21,19,0)="","",HLOOKUP(Q$1,[1]수!$A$1:$AO$21,19,0))</f>
        <v/>
      </c>
      <c r="R19" t="str">
        <f>IF(HLOOKUP(R$1,[1]수!$A$1:$AO$21,19,0)="","",HLOOKUP(R$1,[1]수!$A$1:$AO$21,19,0))</f>
        <v/>
      </c>
      <c r="S19" t="str">
        <f>IF(HLOOKUP(S$1,[1]수!$A$1:$AO$21,19,0)="","",HLOOKUP(S$1,[1]수!$A$1:$AO$21,19,0))</f>
        <v/>
      </c>
      <c r="T19" t="str">
        <f>IF(HLOOKUP(T$1,[1]수!$A$1:$AO$21,19,0)="","",HLOOKUP(T$1,[1]수!$A$1:$AO$21,19,0))</f>
        <v/>
      </c>
      <c r="U19" t="str">
        <f>IF(HLOOKUP(U$1,[1]수!$A$1:$AO$21,19,0)="","",HLOOKUP(U$1,[1]수!$A$1:$AO$21,19,0))</f>
        <v/>
      </c>
      <c r="V19" t="str">
        <f>IF(HLOOKUP(V$1,[1]수!$A$1:$AO$21,19,0)="","",HLOOKUP(V$1,[1]수!$A$1:$AO$21,19,0))</f>
        <v/>
      </c>
      <c r="W19" t="str">
        <f>IF(HLOOKUP(W$1,[1]수!$A$1:$AO$21,19,0)="","",HLOOKUP(W$1,[1]수!$A$1:$AO$21,19,0))</f>
        <v/>
      </c>
      <c r="X19" t="str">
        <f>IF(HLOOKUP(X$1,[1]수!$A$1:$AO$21,19,0)="","",HLOOKUP(X$1,[1]수!$A$1:$AO$21,19,0))</f>
        <v/>
      </c>
      <c r="Y19" t="str">
        <f>IF(HLOOKUP(Y$1,[1]수!$A$1:$AO$21,19,0)="","",HLOOKUP(Y$1,[1]수!$A$1:$AO$21,19,0))</f>
        <v/>
      </c>
      <c r="Z19" t="str">
        <f>IF(HLOOKUP(Z$1,[1]수!$A$1:$AO$21,19,0)="","",HLOOKUP(Z$1,[1]수!$A$1:$AO$21,19,0))</f>
        <v/>
      </c>
      <c r="AA19" t="str">
        <f>IF(HLOOKUP(AA$1,[1]수!$A$1:$AO$21,19,0)="","",HLOOKUP(AA$1,[1]수!$A$1:$AO$21,19,0))</f>
        <v/>
      </c>
      <c r="AB19" t="str">
        <f>IF(HLOOKUP(AB$1,[1]수!$A$1:$AO$21,19,0)="","",HLOOKUP(AB$1,[1]수!$A$1:$AO$21,19,0))</f>
        <v/>
      </c>
      <c r="AC19" t="str">
        <f>IF(HLOOKUP(AC$1,[1]수!$A$1:$AO$21,19,0)="","",HLOOKUP(AC$1,[1]수!$A$1:$AO$21,19,0))</f>
        <v/>
      </c>
      <c r="AD19" t="str">
        <f>IF(HLOOKUP(AD$1,[1]수!$A$1:$AO$21,19,0)="","",HLOOKUP(AD$1,[1]수!$A$1:$AO$21,19,0))</f>
        <v/>
      </c>
      <c r="AE19" s="1" t="str">
        <f>IF(HLOOKUP(AE$1,[1]수!$A$1:$AO$21,19,0)="","",HLOOKUP(AE$1,[1]수!$A$1:$AO$21,19,0))</f>
        <v/>
      </c>
      <c r="AF19" t="str">
        <f>IF(HLOOKUP(AF$1,[1]수!$A$1:$AO$21,19,0)="","",HLOOKUP(AF$1,[1]수!$A$1:$AO$21,19,0))</f>
        <v/>
      </c>
      <c r="AG19" t="str">
        <f>IF(HLOOKUP(AG$1,[1]수!$A$1:$AO$21,19,0)="","",HLOOKUP(AG$1,[1]수!$A$1:$AO$21,19,0))</f>
        <v/>
      </c>
      <c r="AH19" t="str">
        <f>IF(HLOOKUP(AH$1,[1]수!$A$1:$AO$21,19,0)="","",HLOOKUP(AH$1,[1]수!$A$1:$AO$21,19,0))</f>
        <v/>
      </c>
      <c r="AI19" s="1" t="str">
        <f>IF(HLOOKUP(AI$1,[1]수!$A$1:$AO$21,19,0)="","",HLOOKUP(AI$1,[1]수!$A$1:$AO$21,19,0))</f>
        <v/>
      </c>
      <c r="AJ19" t="str">
        <f>IF(HLOOKUP(AJ$1,[1]수!$A$1:$AO$21,19,0)="","",HLOOKUP(AJ$1,[1]수!$A$1:$AO$21,19,0))</f>
        <v/>
      </c>
      <c r="AK19" t="str">
        <f>IF(HLOOKUP(AK$1,[1]수!$A$1:$AO$21,19,0)="","",HLOOKUP(AK$1,[1]수!$A$1:$AO$21,19,0))</f>
        <v/>
      </c>
      <c r="AL19" t="str">
        <f>IF(HLOOKUP(AL$1,[1]수!$A$1:$AO$21,19,0)="","",HLOOKUP(AL$1,[1]수!$A$1:$AO$21,19,0))</f>
        <v/>
      </c>
      <c r="AM19" t="str">
        <f>IF(HLOOKUP(AM$1,[1]수!$A$1:$AO$21,19,0)="","",HLOOKUP(AM$1,[1]수!$A$1:$AO$21,19,0))</f>
        <v/>
      </c>
      <c r="AN19" t="str">
        <f>IF(HLOOKUP(AN$1,[1]수!$A$1:$AO$21,19,0)="","",HLOOKUP(AN$1,[1]수!$A$1:$AO$21,19,0))</f>
        <v/>
      </c>
      <c r="AO19" t="str">
        <f>IF(HLOOKUP(AO$1,[1]수!$A$1:$AO$21,19,0)="","",HLOOKUP(AO$1,[1]수!$A$1:$AO$21,19,0))</f>
        <v/>
      </c>
    </row>
    <row r="20" spans="1:41" x14ac:dyDescent="0.3">
      <c r="A20" t="str">
        <f>IF(HLOOKUP(A$1,[1]수!$A$1:$AO$21,20,0)="","",HLOOKUP(A$1,[1]수!$A$1:$AO$21,20,0))</f>
        <v/>
      </c>
      <c r="B20" s="1" t="str">
        <f>IF(HLOOKUP(B$1,[1]수!$A$1:$AO$21,20,0)="","",HLOOKUP(B$1,[1]수!$A$1:$AO$21,20,0))</f>
        <v/>
      </c>
      <c r="C20" s="1" t="str">
        <f>IF(HLOOKUP(C$1,[1]수!$A$1:$AO$21,20,0)="","",HLOOKUP(C$1,[1]수!$A$1:$AO$21,20,0))</f>
        <v/>
      </c>
      <c r="D20" t="str">
        <f>IF(HLOOKUP(D$1,[1]수!$A$1:$AO$21,20,0)="","",HLOOKUP(D$1,[1]수!$A$1:$AO$21,20,0))</f>
        <v/>
      </c>
      <c r="E20" t="str">
        <f>IF(HLOOKUP(E$1,[1]수!$A$1:$AO$21,20,0)="","",HLOOKUP(E$1,[1]수!$A$1:$AO$21,20,0))</f>
        <v/>
      </c>
      <c r="F20" t="str">
        <f>IF(HLOOKUP(F$1,[1]수!$A$1:$AO$21,20,0)="","",HLOOKUP(F$1,[1]수!$A$1:$AO$21,20,0))</f>
        <v/>
      </c>
      <c r="G20" t="str">
        <f>IF(HLOOKUP(G$1,[1]수!$A$1:$AO$21,20,0)="","",HLOOKUP(G$1,[1]수!$A$1:$AO$21,20,0))</f>
        <v/>
      </c>
      <c r="H20" t="str">
        <f>IF(HLOOKUP(H$1,[1]수!$A$1:$AO$21,20,0)="","",HLOOKUP(H$1,[1]수!$A$1:$AO$21,20,0))</f>
        <v/>
      </c>
      <c r="I20" t="str">
        <f>IF(HLOOKUP(I$1,[1]수!$A$1:$AO$21,20,0)="","",HLOOKUP(I$1,[1]수!$A$1:$AO$21,20,0))</f>
        <v/>
      </c>
      <c r="J20" t="str">
        <f>IF(HLOOKUP(J$1,[1]수!$A$1:$AO$21,20,0)="","",HLOOKUP(J$1,[1]수!$A$1:$AO$21,20,0))</f>
        <v/>
      </c>
      <c r="K20" t="str">
        <f>IF(HLOOKUP(K$1,[1]수!$A$1:$AO$21,20,0)="","",HLOOKUP(K$1,[1]수!$A$1:$AO$21,20,0))</f>
        <v/>
      </c>
      <c r="L20" t="str">
        <f>IF(HLOOKUP(L$1,[1]수!$A$1:$AO$21,20,0)="","",HLOOKUP(L$1,[1]수!$A$1:$AO$21,20,0))</f>
        <v/>
      </c>
      <c r="M20" t="str">
        <f>IF(HLOOKUP(M$1,[1]수!$A$1:$AO$21,20,0)="","",HLOOKUP(M$1,[1]수!$A$1:$AO$21,20,0))</f>
        <v/>
      </c>
      <c r="N20" t="str">
        <f>IF(HLOOKUP(N$1,[1]수!$A$1:$AO$21,20,0)="","",HLOOKUP(N$1,[1]수!$A$1:$AO$21,20,0))</f>
        <v/>
      </c>
      <c r="O20" t="str">
        <f>IF(HLOOKUP(O$1,[1]수!$A$1:$AO$21,20,0)="","",HLOOKUP(O$1,[1]수!$A$1:$AO$21,20,0))</f>
        <v/>
      </c>
      <c r="P20" t="str">
        <f>IF(HLOOKUP(P$1,[1]수!$A$1:$AO$21,20,0)="","",HLOOKUP(P$1,[1]수!$A$1:$AO$21,20,0))</f>
        <v/>
      </c>
      <c r="Q20" t="str">
        <f>IF(HLOOKUP(Q$1,[1]수!$A$1:$AO$21,20,0)="","",HLOOKUP(Q$1,[1]수!$A$1:$AO$21,20,0))</f>
        <v/>
      </c>
      <c r="R20" t="str">
        <f>IF(HLOOKUP(R$1,[1]수!$A$1:$AO$21,20,0)="","",HLOOKUP(R$1,[1]수!$A$1:$AO$21,20,0))</f>
        <v/>
      </c>
      <c r="S20" t="str">
        <f>IF(HLOOKUP(S$1,[1]수!$A$1:$AO$21,20,0)="","",HLOOKUP(S$1,[1]수!$A$1:$AO$21,20,0))</f>
        <v/>
      </c>
      <c r="T20" t="str">
        <f>IF(HLOOKUP(T$1,[1]수!$A$1:$AO$21,20,0)="","",HLOOKUP(T$1,[1]수!$A$1:$AO$21,20,0))</f>
        <v/>
      </c>
      <c r="U20" t="str">
        <f>IF(HLOOKUP(U$1,[1]수!$A$1:$AO$21,20,0)="","",HLOOKUP(U$1,[1]수!$A$1:$AO$21,20,0))</f>
        <v/>
      </c>
      <c r="V20" t="str">
        <f>IF(HLOOKUP(V$1,[1]수!$A$1:$AO$21,20,0)="","",HLOOKUP(V$1,[1]수!$A$1:$AO$21,20,0))</f>
        <v/>
      </c>
      <c r="W20" t="str">
        <f>IF(HLOOKUP(W$1,[1]수!$A$1:$AO$21,20,0)="","",HLOOKUP(W$1,[1]수!$A$1:$AO$21,20,0))</f>
        <v/>
      </c>
      <c r="X20" t="str">
        <f>IF(HLOOKUP(X$1,[1]수!$A$1:$AO$21,20,0)="","",HLOOKUP(X$1,[1]수!$A$1:$AO$21,20,0))</f>
        <v/>
      </c>
      <c r="Y20" t="str">
        <f>IF(HLOOKUP(Y$1,[1]수!$A$1:$AO$21,20,0)="","",HLOOKUP(Y$1,[1]수!$A$1:$AO$21,20,0))</f>
        <v/>
      </c>
      <c r="Z20" t="str">
        <f>IF(HLOOKUP(Z$1,[1]수!$A$1:$AO$21,20,0)="","",HLOOKUP(Z$1,[1]수!$A$1:$AO$21,20,0))</f>
        <v/>
      </c>
      <c r="AA20" t="str">
        <f>IF(HLOOKUP(AA$1,[1]수!$A$1:$AO$21,20,0)="","",HLOOKUP(AA$1,[1]수!$A$1:$AO$21,20,0))</f>
        <v/>
      </c>
      <c r="AB20" t="str">
        <f>IF(HLOOKUP(AB$1,[1]수!$A$1:$AO$21,20,0)="","",HLOOKUP(AB$1,[1]수!$A$1:$AO$21,20,0))</f>
        <v/>
      </c>
      <c r="AC20" t="str">
        <f>IF(HLOOKUP(AC$1,[1]수!$A$1:$AO$21,20,0)="","",HLOOKUP(AC$1,[1]수!$A$1:$AO$21,20,0))</f>
        <v/>
      </c>
      <c r="AD20" t="str">
        <f>IF(HLOOKUP(AD$1,[1]수!$A$1:$AO$21,20,0)="","",HLOOKUP(AD$1,[1]수!$A$1:$AO$21,20,0))</f>
        <v/>
      </c>
      <c r="AE20" s="1" t="str">
        <f>IF(HLOOKUP(AE$1,[1]수!$A$1:$AO$21,20,0)="","",HLOOKUP(AE$1,[1]수!$A$1:$AO$21,20,0))</f>
        <v/>
      </c>
      <c r="AF20" t="str">
        <f>IF(HLOOKUP(AF$1,[1]수!$A$1:$AO$21,20,0)="","",HLOOKUP(AF$1,[1]수!$A$1:$AO$21,20,0))</f>
        <v/>
      </c>
      <c r="AG20" t="str">
        <f>IF(HLOOKUP(AG$1,[1]수!$A$1:$AO$21,20,0)="","",HLOOKUP(AG$1,[1]수!$A$1:$AO$21,20,0))</f>
        <v/>
      </c>
      <c r="AH20" t="str">
        <f>IF(HLOOKUP(AH$1,[1]수!$A$1:$AO$21,20,0)="","",HLOOKUP(AH$1,[1]수!$A$1:$AO$21,20,0))</f>
        <v/>
      </c>
      <c r="AI20" s="1" t="str">
        <f>IF(HLOOKUP(AI$1,[1]수!$A$1:$AO$21,20,0)="","",HLOOKUP(AI$1,[1]수!$A$1:$AO$21,20,0))</f>
        <v/>
      </c>
      <c r="AJ20" t="str">
        <f>IF(HLOOKUP(AJ$1,[1]수!$A$1:$AO$21,20,0)="","",HLOOKUP(AJ$1,[1]수!$A$1:$AO$21,20,0))</f>
        <v/>
      </c>
      <c r="AK20" t="str">
        <f>IF(HLOOKUP(AK$1,[1]수!$A$1:$AO$21,20,0)="","",HLOOKUP(AK$1,[1]수!$A$1:$AO$21,20,0))</f>
        <v/>
      </c>
      <c r="AL20" t="str">
        <f>IF(HLOOKUP(AL$1,[1]수!$A$1:$AO$21,20,0)="","",HLOOKUP(AL$1,[1]수!$A$1:$AO$21,20,0))</f>
        <v/>
      </c>
      <c r="AM20" t="str">
        <f>IF(HLOOKUP(AM$1,[1]수!$A$1:$AO$21,20,0)="","",HLOOKUP(AM$1,[1]수!$A$1:$AO$21,20,0))</f>
        <v/>
      </c>
      <c r="AN20" t="str">
        <f>IF(HLOOKUP(AN$1,[1]수!$A$1:$AO$21,20,0)="","",HLOOKUP(AN$1,[1]수!$A$1:$AO$21,20,0))</f>
        <v/>
      </c>
      <c r="AO20" t="str">
        <f>IF(HLOOKUP(AO$1,[1]수!$A$1:$AO$21,20,0)="","",HLOOKUP(AO$1,[1]수!$A$1:$AO$21,20,0))</f>
        <v/>
      </c>
    </row>
    <row r="21" spans="1:41" x14ac:dyDescent="0.3">
      <c r="A21" t="str">
        <f>IF(HLOOKUP(A$1,[1]수!$A$1:$AO$21,21,0)="","",HLOOKUP(A$1,[1]수!$A$1:$AO$21,21,0))</f>
        <v/>
      </c>
      <c r="B21" s="1" t="str">
        <f>IF(HLOOKUP(B$1,[1]수!$A$1:$AO$21,21,0)="","",HLOOKUP(B$1,[1]수!$A$1:$AO$21,21,0))</f>
        <v/>
      </c>
      <c r="C21" s="1" t="str">
        <f>IF(HLOOKUP(C$1,[1]수!$A$1:$AO$21,21,0)="","",HLOOKUP(C$1,[1]수!$A$1:$AO$21,21,0))</f>
        <v/>
      </c>
      <c r="D21" t="str">
        <f>IF(HLOOKUP(D$1,[1]수!$A$1:$AO$21,21,0)="","",HLOOKUP(D$1,[1]수!$A$1:$AO$21,21,0))</f>
        <v/>
      </c>
      <c r="E21" t="str">
        <f>IF(HLOOKUP(E$1,[1]수!$A$1:$AO$21,21,0)="","",HLOOKUP(E$1,[1]수!$A$1:$AO$21,21,0))</f>
        <v/>
      </c>
      <c r="F21" t="str">
        <f>IF(HLOOKUP(F$1,[1]수!$A$1:$AO$21,21,0)="","",HLOOKUP(F$1,[1]수!$A$1:$AO$21,21,0))</f>
        <v/>
      </c>
      <c r="G21" t="str">
        <f>IF(HLOOKUP(G$1,[1]수!$A$1:$AO$21,21,0)="","",HLOOKUP(G$1,[1]수!$A$1:$AO$21,21,0))</f>
        <v/>
      </c>
      <c r="H21" t="str">
        <f>IF(HLOOKUP(H$1,[1]수!$A$1:$AO$21,21,0)="","",HLOOKUP(H$1,[1]수!$A$1:$AO$21,21,0))</f>
        <v/>
      </c>
      <c r="I21" t="str">
        <f>IF(HLOOKUP(I$1,[1]수!$A$1:$AO$21,21,0)="","",HLOOKUP(I$1,[1]수!$A$1:$AO$21,21,0))</f>
        <v/>
      </c>
      <c r="J21" t="str">
        <f>IF(HLOOKUP(J$1,[1]수!$A$1:$AO$21,21,0)="","",HLOOKUP(J$1,[1]수!$A$1:$AO$21,21,0))</f>
        <v/>
      </c>
      <c r="K21" t="str">
        <f>IF(HLOOKUP(K$1,[1]수!$A$1:$AO$21,21,0)="","",HLOOKUP(K$1,[1]수!$A$1:$AO$21,21,0))</f>
        <v/>
      </c>
      <c r="L21" t="str">
        <f>IF(HLOOKUP(L$1,[1]수!$A$1:$AO$21,21,0)="","",HLOOKUP(L$1,[1]수!$A$1:$AO$21,21,0))</f>
        <v/>
      </c>
      <c r="M21" t="str">
        <f>IF(HLOOKUP(M$1,[1]수!$A$1:$AO$21,21,0)="","",HLOOKUP(M$1,[1]수!$A$1:$AO$21,21,0))</f>
        <v/>
      </c>
      <c r="N21" t="str">
        <f>IF(HLOOKUP(N$1,[1]수!$A$1:$AO$21,21,0)="","",HLOOKUP(N$1,[1]수!$A$1:$AO$21,21,0))</f>
        <v/>
      </c>
      <c r="O21" t="str">
        <f>IF(HLOOKUP(O$1,[1]수!$A$1:$AO$21,21,0)="","",HLOOKUP(O$1,[1]수!$A$1:$AO$21,21,0))</f>
        <v/>
      </c>
      <c r="P21" t="str">
        <f>IF(HLOOKUP(P$1,[1]수!$A$1:$AO$21,21,0)="","",HLOOKUP(P$1,[1]수!$A$1:$AO$21,21,0))</f>
        <v/>
      </c>
      <c r="Q21" t="str">
        <f>IF(HLOOKUP(Q$1,[1]수!$A$1:$AO$21,21,0)="","",HLOOKUP(Q$1,[1]수!$A$1:$AO$21,21,0))</f>
        <v/>
      </c>
      <c r="R21" t="str">
        <f>IF(HLOOKUP(R$1,[1]수!$A$1:$AO$21,21,0)="","",HLOOKUP(R$1,[1]수!$A$1:$AO$21,21,0))</f>
        <v/>
      </c>
      <c r="S21" t="str">
        <f>IF(HLOOKUP(S$1,[1]수!$A$1:$AO$21,21,0)="","",HLOOKUP(S$1,[1]수!$A$1:$AO$21,21,0))</f>
        <v/>
      </c>
      <c r="T21" t="str">
        <f>IF(HLOOKUP(T$1,[1]수!$A$1:$AO$21,21,0)="","",HLOOKUP(T$1,[1]수!$A$1:$AO$21,21,0))</f>
        <v/>
      </c>
      <c r="U21" t="str">
        <f>IF(HLOOKUP(U$1,[1]수!$A$1:$AO$21,21,0)="","",HLOOKUP(U$1,[1]수!$A$1:$AO$21,21,0))</f>
        <v/>
      </c>
      <c r="V21" t="str">
        <f>IF(HLOOKUP(V$1,[1]수!$A$1:$AO$21,21,0)="","",HLOOKUP(V$1,[1]수!$A$1:$AO$21,21,0))</f>
        <v/>
      </c>
      <c r="W21" t="str">
        <f>IF(HLOOKUP(W$1,[1]수!$A$1:$AO$21,21,0)="","",HLOOKUP(W$1,[1]수!$A$1:$AO$21,21,0))</f>
        <v/>
      </c>
      <c r="X21" t="str">
        <f>IF(HLOOKUP(X$1,[1]수!$A$1:$AO$21,21,0)="","",HLOOKUP(X$1,[1]수!$A$1:$AO$21,21,0))</f>
        <v/>
      </c>
      <c r="Y21" t="str">
        <f>IF(HLOOKUP(Y$1,[1]수!$A$1:$AO$21,21,0)="","",HLOOKUP(Y$1,[1]수!$A$1:$AO$21,21,0))</f>
        <v/>
      </c>
      <c r="Z21" t="str">
        <f>IF(HLOOKUP(Z$1,[1]수!$A$1:$AO$21,21,0)="","",HLOOKUP(Z$1,[1]수!$A$1:$AO$21,21,0))</f>
        <v/>
      </c>
      <c r="AA21" t="str">
        <f>IF(HLOOKUP(AA$1,[1]수!$A$1:$AO$21,21,0)="","",HLOOKUP(AA$1,[1]수!$A$1:$AO$21,21,0))</f>
        <v/>
      </c>
      <c r="AB21" t="str">
        <f>IF(HLOOKUP(AB$1,[1]수!$A$1:$AO$21,21,0)="","",HLOOKUP(AB$1,[1]수!$A$1:$AO$21,21,0))</f>
        <v/>
      </c>
      <c r="AC21" t="str">
        <f>IF(HLOOKUP(AC$1,[1]수!$A$1:$AO$21,21,0)="","",HLOOKUP(AC$1,[1]수!$A$1:$AO$21,21,0))</f>
        <v/>
      </c>
      <c r="AD21" t="str">
        <f>IF(HLOOKUP(AD$1,[1]수!$A$1:$AO$21,21,0)="","",HLOOKUP(AD$1,[1]수!$A$1:$AO$21,21,0))</f>
        <v/>
      </c>
      <c r="AE21" s="1" t="str">
        <f>IF(HLOOKUP(AE$1,[1]수!$A$1:$AO$21,21,0)="","",HLOOKUP(AE$1,[1]수!$A$1:$AO$21,21,0))</f>
        <v/>
      </c>
      <c r="AF21" t="str">
        <f>IF(HLOOKUP(AF$1,[1]수!$A$1:$AO$21,21,0)="","",HLOOKUP(AF$1,[1]수!$A$1:$AO$21,21,0))</f>
        <v/>
      </c>
      <c r="AG21" t="str">
        <f>IF(HLOOKUP(AG$1,[1]수!$A$1:$AO$21,21,0)="","",HLOOKUP(AG$1,[1]수!$A$1:$AO$21,21,0))</f>
        <v/>
      </c>
      <c r="AH21" t="str">
        <f>IF(HLOOKUP(AH$1,[1]수!$A$1:$AO$21,21,0)="","",HLOOKUP(AH$1,[1]수!$A$1:$AO$21,21,0))</f>
        <v/>
      </c>
      <c r="AI21" s="1" t="str">
        <f>IF(HLOOKUP(AI$1,[1]수!$A$1:$AO$21,21,0)="","",HLOOKUP(AI$1,[1]수!$A$1:$AO$21,21,0))</f>
        <v/>
      </c>
      <c r="AJ21" t="str">
        <f>IF(HLOOKUP(AJ$1,[1]수!$A$1:$AO$21,21,0)="","",HLOOKUP(AJ$1,[1]수!$A$1:$AO$21,21,0))</f>
        <v/>
      </c>
      <c r="AK21" t="str">
        <f>IF(HLOOKUP(AK$1,[1]수!$A$1:$AO$21,21,0)="","",HLOOKUP(AK$1,[1]수!$A$1:$AO$21,21,0))</f>
        <v/>
      </c>
      <c r="AL21" t="str">
        <f>IF(HLOOKUP(AL$1,[1]수!$A$1:$AO$21,21,0)="","",HLOOKUP(AL$1,[1]수!$A$1:$AO$21,21,0))</f>
        <v/>
      </c>
      <c r="AM21" t="str">
        <f>IF(HLOOKUP(AM$1,[1]수!$A$1:$AO$21,21,0)="","",HLOOKUP(AM$1,[1]수!$A$1:$AO$21,21,0))</f>
        <v/>
      </c>
      <c r="AN21" t="str">
        <f>IF(HLOOKUP(AN$1,[1]수!$A$1:$AO$21,21,0)="","",HLOOKUP(AN$1,[1]수!$A$1:$AO$21,21,0))</f>
        <v/>
      </c>
      <c r="AO21" t="str">
        <f>IF(HLOOKUP(AO$1,[1]수!$A$1:$AO$21,21,0)="","",HLOOKUP(AO$1,[1]수!$A$1:$AO$21,21,0))</f>
        <v/>
      </c>
    </row>
    <row r="22" spans="1:41" x14ac:dyDescent="0.3">
      <c r="B22" s="1"/>
      <c r="C22" s="1"/>
      <c r="AE22" s="1"/>
      <c r="AI22" s="1"/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03365-5A1A-4B68-BD8E-70599B9B6CAD}">
  <dimension ref="A1:AO22"/>
  <sheetViews>
    <sheetView workbookViewId="0">
      <selection activeCell="A8" sqref="A8"/>
    </sheetView>
  </sheetViews>
  <sheetFormatPr defaultRowHeight="16.5" x14ac:dyDescent="0.3"/>
  <sheetData>
    <row r="1" spans="1:4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</row>
    <row r="2" spans="1:41" x14ac:dyDescent="0.3">
      <c r="A2" t="str">
        <f>IF(HLOOKUP(A$1,[1]목!$A$1:$AO$21,2,0)="","",HLOOKUP(A$1,[1]목!$A$1:$AO$21,2,0))</f>
        <v>2023.08.10</v>
      </c>
      <c r="B2" s="1">
        <f>IF(HLOOKUP(B$1,[1]목!$A$1:$AO$21,2,0)="","",HLOOKUP(B$1,[1]목!$A$1:$AO$21,2,0))</f>
        <v>8.3333333333333329E-2</v>
      </c>
      <c r="C2" s="1">
        <f>IF(HLOOKUP(C$1,[1]목!$A$1:$AO$21,2,0)="","",HLOOKUP(C$1,[1]목!$A$1:$AO$21,2,0))</f>
        <v>0.1388888888888889</v>
      </c>
      <c r="D2">
        <f>IF(HLOOKUP(D$1,[1]목!$A$1:$AO$21,2,0)="","",HLOOKUP(D$1,[1]목!$A$1:$AO$21,2,0))</f>
        <v>80</v>
      </c>
      <c r="E2">
        <f>IF(HLOOKUP(E$1,[1]목!$A$1:$AO$21,2,0)="","",HLOOKUP(E$1,[1]목!$A$1:$AO$21,2,0))</f>
        <v>79</v>
      </c>
      <c r="F2" t="str">
        <f>IF(HLOOKUP(F$1,[1]목!$A$1:$AO$21,2,0)="","",HLOOKUP(F$1,[1]목!$A$1:$AO$21,2,0))</f>
        <v>C22-A001</v>
      </c>
      <c r="G2" t="str">
        <f>IF(HLOOKUP(G$1,[1]목!$A$1:$AO$21,2,0)="","",HLOOKUP(G$1,[1]목!$A$1:$AO$21,2,0))</f>
        <v>돈쭐내러 왔습니다2</v>
      </c>
      <c r="H2" t="str">
        <f>IF(HLOOKUP(H$1,[1]목!$A$1:$AO$21,2,0)="","",HLOOKUP(H$1,[1]목!$A$1:$AO$21,2,0))</f>
        <v>40회(자막)</v>
      </c>
      <c r="I2">
        <f>IF(HLOOKUP(I$1,[1]목!$A$1:$AO$21,2,0)="","",HLOOKUP(I$1,[1]목!$A$1:$AO$21,2,0))</f>
        <v>40</v>
      </c>
      <c r="J2" t="str">
        <f>IF(HLOOKUP(J$1,[1]목!$A$1:$AO$21,2,0)="","",HLOOKUP(J$1,[1]목!$A$1:$AO$21,2,0))</f>
        <v>순환</v>
      </c>
      <c r="K2" t="str">
        <f>IF(HLOOKUP(K$1,[1]목!$A$1:$AO$21,2,0)="","",HLOOKUP(K$1,[1]목!$A$1:$AO$21,2,0))</f>
        <v>재방</v>
      </c>
      <c r="L2" t="str">
        <f>IF(HLOOKUP(L$1,[1]목!$A$1:$AO$21,2,0)="","",HLOOKUP(L$1,[1]목!$A$1:$AO$21,2,0))</f>
        <v>HD</v>
      </c>
      <c r="M2" t="str">
        <f>IF(HLOOKUP(M$1,[1]목!$A$1:$AO$21,2,0)="","",HLOOKUP(M$1,[1]목!$A$1:$AO$21,2,0))</f>
        <v>Y</v>
      </c>
      <c r="N2" t="str">
        <f>IF(HLOOKUP(N$1,[1]목!$A$1:$AO$21,2,0)="","",HLOOKUP(N$1,[1]목!$A$1:$AO$21,2,0))</f>
        <v>N</v>
      </c>
      <c r="O2" t="str">
        <f>IF(HLOOKUP(O$1,[1]목!$A$1:$AO$21,2,0)="","",HLOOKUP(O$1,[1]목!$A$1:$AO$21,2,0))</f>
        <v>N</v>
      </c>
      <c r="P2" t="str">
        <f>IF(HLOOKUP(P$1,[1]목!$A$1:$AO$21,2,0)="","",HLOOKUP(P$1,[1]목!$A$1:$AO$21,2,0))</f>
        <v>15 세</v>
      </c>
      <c r="Q2">
        <f>IF(HLOOKUP(Q$1,[1]목!$A$1:$AO$21,2,0)="","",HLOOKUP(Q$1,[1]목!$A$1:$AO$21,2,0))</f>
        <v>80</v>
      </c>
      <c r="R2" t="str">
        <f>IF(HLOOKUP(R$1,[1]목!$A$1:$AO$21,2,0)="","",HLOOKUP(R$1,[1]목!$A$1:$AO$21,2,0))</f>
        <v/>
      </c>
      <c r="S2" t="str">
        <f>IF(HLOOKUP(S$1,[1]목!$A$1:$AO$21,2,0)="","",HLOOKUP(S$1,[1]목!$A$1:$AO$21,2,0))</f>
        <v>Y</v>
      </c>
      <c r="T2" t="str">
        <f>IF(HLOOKUP(T$1,[1]목!$A$1:$AO$21,2,0)="","",HLOOKUP(T$1,[1]목!$A$1:$AO$21,2,0))</f>
        <v>Y</v>
      </c>
      <c r="U2" t="str">
        <f>IF(HLOOKUP(U$1,[1]목!$A$1:$AO$21,2,0)="","",HLOOKUP(U$1,[1]목!$A$1:$AO$21,2,0))</f>
        <v>Y</v>
      </c>
      <c r="V2" t="str">
        <f>IF(HLOOKUP(V$1,[1]목!$A$1:$AO$21,2,0)="","",HLOOKUP(V$1,[1]목!$A$1:$AO$21,2,0))</f>
        <v>N</v>
      </c>
      <c r="W2" t="str">
        <f>IF(HLOOKUP(W$1,[1]목!$A$1:$AO$21,2,0)="","",HLOOKUP(W$1,[1]목!$A$1:$AO$21,2,0))</f>
        <v>N</v>
      </c>
      <c r="X2" t="str">
        <f>IF(HLOOKUP(X$1,[1]목!$A$1:$AO$21,2,0)="","",HLOOKUP(X$1,[1]목!$A$1:$AO$21,2,0))</f>
        <v>SA</v>
      </c>
      <c r="Y2" t="str">
        <f>IF(HLOOKUP(Y$1,[1]목!$A$1:$AO$21,2,0)="","",HLOOKUP(Y$1,[1]목!$A$1:$AO$21,2,0))</f>
        <v>정규</v>
      </c>
      <c r="Z2" t="str">
        <f>IF(HLOOKUP(Z$1,[1]목!$A$1:$AO$21,2,0)="","",HLOOKUP(Z$1,[1]목!$A$1:$AO$21,2,0))</f>
        <v>자료</v>
      </c>
      <c r="AA2" t="str">
        <f>IF(HLOOKUP(AA$1,[1]목!$A$1:$AO$21,2,0)="","",HLOOKUP(AA$1,[1]목!$A$1:$AO$21,2,0))</f>
        <v/>
      </c>
      <c r="AB2" t="str">
        <f>IF(HLOOKUP(AB$1,[1]목!$A$1:$AO$21,2,0)="","",HLOOKUP(AB$1,[1]목!$A$1:$AO$21,2,0))</f>
        <v>그룹1</v>
      </c>
      <c r="AC2" t="str">
        <f>IF(HLOOKUP(AC$1,[1]목!$A$1:$AO$21,2,0)="","",HLOOKUP(AC$1,[1]목!$A$1:$AO$21,2,0))</f>
        <v>STEREO</v>
      </c>
      <c r="AD2" t="str">
        <f>IF(HLOOKUP(AD$1,[1]목!$A$1:$AO$21,2,0)="","",HLOOKUP(AD$1,[1]목!$A$1:$AO$21,2,0))</f>
        <v/>
      </c>
      <c r="AE2" s="1" t="str">
        <f>IF(HLOOKUP(AE$1,[1]목!$A$1:$AO$21,2,0)="","",HLOOKUP(AE$1,[1]목!$A$1:$AO$21,2,0))</f>
        <v/>
      </c>
      <c r="AF2">
        <f>IF(HLOOKUP(AF$1,[1]목!$A$1:$AO$21,2,0)="","",HLOOKUP(AF$1,[1]목!$A$1:$AO$21,2,0))</f>
        <v>8.3333333333333329E-2</v>
      </c>
      <c r="AG2" t="str">
        <f>IF(HLOOKUP(AG$1,[1]목!$A$1:$AO$21,2,0)="","",HLOOKUP(AG$1,[1]목!$A$1:$AO$21,2,0))</f>
        <v>None</v>
      </c>
      <c r="AH2" t="str">
        <f>IF(HLOOKUP(AH$1,[1]목!$A$1:$AO$21,2,0)="","",HLOOKUP(AH$1,[1]목!$A$1:$AO$21,2,0))</f>
        <v>Y</v>
      </c>
      <c r="AI2" s="1" t="str">
        <f>IF(HLOOKUP(AI$1,[1]목!$A$1:$AO$21,2,0)="","",HLOOKUP(AI$1,[1]목!$A$1:$AO$21,2,0))</f>
        <v/>
      </c>
      <c r="AJ2">
        <f>IF(HLOOKUP(AJ$1,[1]목!$A$1:$AO$21,2,0)="","",HLOOKUP(AJ$1,[1]목!$A$1:$AO$21,2,0))</f>
        <v>8.3333333333333329E-2</v>
      </c>
      <c r="AK2">
        <f>IF(HLOOKUP(AK$1,[1]목!$A$1:$AO$21,2,0)="","",HLOOKUP(AK$1,[1]목!$A$1:$AO$21,2,0))</f>
        <v>1</v>
      </c>
      <c r="AL2" t="str">
        <f>IF(HLOOKUP(AL$1,[1]목!$A$1:$AO$21,2,0)="","",HLOOKUP(AL$1,[1]목!$A$1:$AO$21,2,0))</f>
        <v>N/A</v>
      </c>
      <c r="AM2" t="str">
        <f>IF(HLOOKUP(AM$1,[1]목!$A$1:$AO$21,2,0)="","",HLOOKUP(AM$1,[1]목!$A$1:$AO$21,2,0))</f>
        <v>Y</v>
      </c>
      <c r="AN2">
        <f>IF(HLOOKUP(AN$1,[1]목!$A$1:$AO$21,2,0)="","",HLOOKUP(AN$1,[1]목!$A$1:$AO$21,2,0))</f>
        <v>3</v>
      </c>
      <c r="AO2" t="str">
        <f>IF(HLOOKUP(AO$1,[1]목!$A$1:$AO$21,2,0)="","",HLOOKUP(AO$1,[1]목!$A$1:$AO$21,2,0))</f>
        <v>01:05:28:19</v>
      </c>
    </row>
    <row r="3" spans="1:41" x14ac:dyDescent="0.3">
      <c r="A3" t="str">
        <f>IF(HLOOKUP(A$1,[1]목!$A$1:$AO$21,3,0)="","",HLOOKUP(A$1,[1]목!$A$1:$AO$21,3,0))</f>
        <v>2023.08.10</v>
      </c>
      <c r="B3" s="1">
        <f>IF(HLOOKUP(B$1,[1]목!$A$1:$AO$21,3,0)="","",HLOOKUP(B$1,[1]목!$A$1:$AO$21,3,0))</f>
        <v>0.1388888888888889</v>
      </c>
      <c r="C3" s="1">
        <f>IF(HLOOKUP(C$1,[1]목!$A$1:$AO$21,3,0)="","",HLOOKUP(C$1,[1]목!$A$1:$AO$21,3,0))</f>
        <v>0.19444444444444445</v>
      </c>
      <c r="D3">
        <f>IF(HLOOKUP(D$1,[1]목!$A$1:$AO$21,3,0)="","",HLOOKUP(D$1,[1]목!$A$1:$AO$21,3,0))</f>
        <v>80</v>
      </c>
      <c r="E3">
        <f>IF(HLOOKUP(E$1,[1]목!$A$1:$AO$21,3,0)="","",HLOOKUP(E$1,[1]목!$A$1:$AO$21,3,0))</f>
        <v>76</v>
      </c>
      <c r="F3" t="str">
        <f>IF(HLOOKUP(F$1,[1]목!$A$1:$AO$21,3,0)="","",HLOOKUP(F$1,[1]목!$A$1:$AO$21,3,0))</f>
        <v>C15-A001</v>
      </c>
      <c r="G3" t="str">
        <f>IF(HLOOKUP(G$1,[1]목!$A$1:$AO$21,3,0)="","",HLOOKUP(G$1,[1]목!$A$1:$AO$21,3,0))</f>
        <v>맛있는 녀석들</v>
      </c>
      <c r="H3" t="str">
        <f>IF(HLOOKUP(H$1,[1]목!$A$1:$AO$21,3,0)="","",HLOOKUP(H$1,[1]목!$A$1:$AO$21,3,0))</f>
        <v>279회(자)</v>
      </c>
      <c r="I3">
        <f>IF(HLOOKUP(I$1,[1]목!$A$1:$AO$21,3,0)="","",HLOOKUP(I$1,[1]목!$A$1:$AO$21,3,0))</f>
        <v>279</v>
      </c>
      <c r="J3" t="str">
        <f>IF(HLOOKUP(J$1,[1]목!$A$1:$AO$21,3,0)="","",HLOOKUP(J$1,[1]목!$A$1:$AO$21,3,0))</f>
        <v>순환</v>
      </c>
      <c r="K3" t="str">
        <f>IF(HLOOKUP(K$1,[1]목!$A$1:$AO$21,3,0)="","",HLOOKUP(K$1,[1]목!$A$1:$AO$21,3,0))</f>
        <v>재방</v>
      </c>
      <c r="L3" t="str">
        <f>IF(HLOOKUP(L$1,[1]목!$A$1:$AO$21,3,0)="","",HLOOKUP(L$1,[1]목!$A$1:$AO$21,3,0))</f>
        <v>HD</v>
      </c>
      <c r="M3" t="str">
        <f>IF(HLOOKUP(M$1,[1]목!$A$1:$AO$21,3,0)="","",HLOOKUP(M$1,[1]목!$A$1:$AO$21,3,0))</f>
        <v>Y</v>
      </c>
      <c r="N3" t="str">
        <f>IF(HLOOKUP(N$1,[1]목!$A$1:$AO$21,3,0)="","",HLOOKUP(N$1,[1]목!$A$1:$AO$21,3,0))</f>
        <v>N</v>
      </c>
      <c r="O3" t="str">
        <f>IF(HLOOKUP(O$1,[1]목!$A$1:$AO$21,3,0)="","",HLOOKUP(O$1,[1]목!$A$1:$AO$21,3,0))</f>
        <v>N</v>
      </c>
      <c r="P3" t="str">
        <f>IF(HLOOKUP(P$1,[1]목!$A$1:$AO$21,3,0)="","",HLOOKUP(P$1,[1]목!$A$1:$AO$21,3,0))</f>
        <v>15 세</v>
      </c>
      <c r="Q3">
        <f>IF(HLOOKUP(Q$1,[1]목!$A$1:$AO$21,3,0)="","",HLOOKUP(Q$1,[1]목!$A$1:$AO$21,3,0))</f>
        <v>80</v>
      </c>
      <c r="R3" t="str">
        <f>IF(HLOOKUP(R$1,[1]목!$A$1:$AO$21,3,0)="","",HLOOKUP(R$1,[1]목!$A$1:$AO$21,3,0))</f>
        <v/>
      </c>
      <c r="S3" t="str">
        <f>IF(HLOOKUP(S$1,[1]목!$A$1:$AO$21,3,0)="","",HLOOKUP(S$1,[1]목!$A$1:$AO$21,3,0))</f>
        <v>N</v>
      </c>
      <c r="T3" t="str">
        <f>IF(HLOOKUP(T$1,[1]목!$A$1:$AO$21,3,0)="","",HLOOKUP(T$1,[1]목!$A$1:$AO$21,3,0))</f>
        <v>Y</v>
      </c>
      <c r="U3" t="str">
        <f>IF(HLOOKUP(U$1,[1]목!$A$1:$AO$21,3,0)="","",HLOOKUP(U$1,[1]목!$A$1:$AO$21,3,0))</f>
        <v>Y</v>
      </c>
      <c r="V3" t="str">
        <f>IF(HLOOKUP(V$1,[1]목!$A$1:$AO$21,3,0)="","",HLOOKUP(V$1,[1]목!$A$1:$AO$21,3,0))</f>
        <v>N</v>
      </c>
      <c r="W3" t="str">
        <f>IF(HLOOKUP(W$1,[1]목!$A$1:$AO$21,3,0)="","",HLOOKUP(W$1,[1]목!$A$1:$AO$21,3,0))</f>
        <v>N</v>
      </c>
      <c r="X3" t="str">
        <f>IF(HLOOKUP(X$1,[1]목!$A$1:$AO$21,3,0)="","",HLOOKUP(X$1,[1]목!$A$1:$AO$21,3,0))</f>
        <v/>
      </c>
      <c r="Y3" t="str">
        <f>IF(HLOOKUP(Y$1,[1]목!$A$1:$AO$21,3,0)="","",HLOOKUP(Y$1,[1]목!$A$1:$AO$21,3,0))</f>
        <v>정규</v>
      </c>
      <c r="Z3" t="str">
        <f>IF(HLOOKUP(Z$1,[1]목!$A$1:$AO$21,3,0)="","",HLOOKUP(Z$1,[1]목!$A$1:$AO$21,3,0))</f>
        <v>자료</v>
      </c>
      <c r="AA3" t="str">
        <f>IF(HLOOKUP(AA$1,[1]목!$A$1:$AO$21,3,0)="","",HLOOKUP(AA$1,[1]목!$A$1:$AO$21,3,0))</f>
        <v>지역 경제 활성화-경기도 성남시</v>
      </c>
      <c r="AB3" t="str">
        <f>IF(HLOOKUP(AB$1,[1]목!$A$1:$AO$21,3,0)="","",HLOOKUP(AB$1,[1]목!$A$1:$AO$21,3,0))</f>
        <v>그룹1</v>
      </c>
      <c r="AC3" t="str">
        <f>IF(HLOOKUP(AC$1,[1]목!$A$1:$AO$21,3,0)="","",HLOOKUP(AC$1,[1]목!$A$1:$AO$21,3,0))</f>
        <v>STEREO</v>
      </c>
      <c r="AD3" t="str">
        <f>IF(HLOOKUP(AD$1,[1]목!$A$1:$AO$21,3,0)="","",HLOOKUP(AD$1,[1]목!$A$1:$AO$21,3,0))</f>
        <v/>
      </c>
      <c r="AE3" s="1" t="str">
        <f>IF(HLOOKUP(AE$1,[1]목!$A$1:$AO$21,3,0)="","",HLOOKUP(AE$1,[1]목!$A$1:$AO$21,3,0))</f>
        <v/>
      </c>
      <c r="AF3">
        <f>IF(HLOOKUP(AF$1,[1]목!$A$1:$AO$21,3,0)="","",HLOOKUP(AF$1,[1]목!$A$1:$AO$21,3,0))</f>
        <v>0.1388888888888889</v>
      </c>
      <c r="AG3" t="str">
        <f>IF(HLOOKUP(AG$1,[1]목!$A$1:$AO$21,3,0)="","",HLOOKUP(AG$1,[1]목!$A$1:$AO$21,3,0))</f>
        <v>None</v>
      </c>
      <c r="AH3" t="str">
        <f>IF(HLOOKUP(AH$1,[1]목!$A$1:$AO$21,3,0)="","",HLOOKUP(AH$1,[1]목!$A$1:$AO$21,3,0))</f>
        <v>Y</v>
      </c>
      <c r="AI3" s="1" t="str">
        <f>IF(HLOOKUP(AI$1,[1]목!$A$1:$AO$21,3,0)="","",HLOOKUP(AI$1,[1]목!$A$1:$AO$21,3,0))</f>
        <v>N</v>
      </c>
      <c r="AJ3">
        <f>IF(HLOOKUP(AJ$1,[1]목!$A$1:$AO$21,3,0)="","",HLOOKUP(AJ$1,[1]목!$A$1:$AO$21,3,0))</f>
        <v>0.1388888888888889</v>
      </c>
      <c r="AK3">
        <f>IF(HLOOKUP(AK$1,[1]목!$A$1:$AO$21,3,0)="","",HLOOKUP(AK$1,[1]목!$A$1:$AO$21,3,0))</f>
        <v>1</v>
      </c>
      <c r="AL3" t="str">
        <f>IF(HLOOKUP(AL$1,[1]목!$A$1:$AO$21,3,0)="","",HLOOKUP(AL$1,[1]목!$A$1:$AO$21,3,0))</f>
        <v/>
      </c>
      <c r="AM3" t="str">
        <f>IF(HLOOKUP(AM$1,[1]목!$A$1:$AO$21,3,0)="","",HLOOKUP(AM$1,[1]목!$A$1:$AO$21,3,0))</f>
        <v>Y</v>
      </c>
      <c r="AN3">
        <f>IF(HLOOKUP(AN$1,[1]목!$A$1:$AO$21,3,0)="","",HLOOKUP(AN$1,[1]목!$A$1:$AO$21,3,0))</f>
        <v>4</v>
      </c>
      <c r="AO3" t="str">
        <f>IF(HLOOKUP(AO$1,[1]목!$A$1:$AO$21,3,0)="","",HLOOKUP(AO$1,[1]목!$A$1:$AO$21,3,0))</f>
        <v>01:02:56:20</v>
      </c>
    </row>
    <row r="4" spans="1:41" x14ac:dyDescent="0.3">
      <c r="A4" t="str">
        <f>IF(HLOOKUP(A$1,[1]목!$A$1:$AO$21,4,0)="","",HLOOKUP(A$1,[1]목!$A$1:$AO$21,4,0))</f>
        <v>2023.08.10</v>
      </c>
      <c r="B4" s="1">
        <f>IF(HLOOKUP(B$1,[1]목!$A$1:$AO$21,4,0)="","",HLOOKUP(B$1,[1]목!$A$1:$AO$21,4,0))</f>
        <v>0.19444444444444445</v>
      </c>
      <c r="C4" s="1">
        <f>IF(HLOOKUP(C$1,[1]목!$A$1:$AO$21,4,0)="","",HLOOKUP(C$1,[1]목!$A$1:$AO$21,4,0))</f>
        <v>0.25</v>
      </c>
      <c r="D4">
        <f>IF(HLOOKUP(D$1,[1]목!$A$1:$AO$21,4,0)="","",HLOOKUP(D$1,[1]목!$A$1:$AO$21,4,0))</f>
        <v>80</v>
      </c>
      <c r="E4">
        <f>IF(HLOOKUP(E$1,[1]목!$A$1:$AO$21,4,0)="","",HLOOKUP(E$1,[1]목!$A$1:$AO$21,4,0))</f>
        <v>67</v>
      </c>
      <c r="F4" t="str">
        <f>IF(HLOOKUP(F$1,[1]목!$A$1:$AO$21,4,0)="","",HLOOKUP(F$1,[1]목!$A$1:$AO$21,4,0))</f>
        <v>C15-A001</v>
      </c>
      <c r="G4" t="str">
        <f>IF(HLOOKUP(G$1,[1]목!$A$1:$AO$21,4,0)="","",HLOOKUP(G$1,[1]목!$A$1:$AO$21,4,0))</f>
        <v>맛있는 녀석들</v>
      </c>
      <c r="H4" t="str">
        <f>IF(HLOOKUP(H$1,[1]목!$A$1:$AO$21,4,0)="","",HLOOKUP(H$1,[1]목!$A$1:$AO$21,4,0))</f>
        <v>40회(일반)(자,수,해)</v>
      </c>
      <c r="I4">
        <f>IF(HLOOKUP(I$1,[1]목!$A$1:$AO$21,4,0)="","",HLOOKUP(I$1,[1]목!$A$1:$AO$21,4,0))</f>
        <v>40</v>
      </c>
      <c r="J4" t="str">
        <f>IF(HLOOKUP(J$1,[1]목!$A$1:$AO$21,4,0)="","",HLOOKUP(J$1,[1]목!$A$1:$AO$21,4,0))</f>
        <v>순환</v>
      </c>
      <c r="K4" t="str">
        <f>IF(HLOOKUP(K$1,[1]목!$A$1:$AO$21,4,0)="","",HLOOKUP(K$1,[1]목!$A$1:$AO$21,4,0))</f>
        <v>재방</v>
      </c>
      <c r="L4" t="str">
        <f>IF(HLOOKUP(L$1,[1]목!$A$1:$AO$21,4,0)="","",HLOOKUP(L$1,[1]목!$A$1:$AO$21,4,0))</f>
        <v>HD</v>
      </c>
      <c r="M4" t="str">
        <f>IF(HLOOKUP(M$1,[1]목!$A$1:$AO$21,4,0)="","",HLOOKUP(M$1,[1]목!$A$1:$AO$21,4,0))</f>
        <v>Y</v>
      </c>
      <c r="N4" t="str">
        <f>IF(HLOOKUP(N$1,[1]목!$A$1:$AO$21,4,0)="","",HLOOKUP(N$1,[1]목!$A$1:$AO$21,4,0))</f>
        <v>Y</v>
      </c>
      <c r="O4" t="str">
        <f>IF(HLOOKUP(O$1,[1]목!$A$1:$AO$21,4,0)="","",HLOOKUP(O$1,[1]목!$A$1:$AO$21,4,0))</f>
        <v>Y</v>
      </c>
      <c r="P4" t="str">
        <f>IF(HLOOKUP(P$1,[1]목!$A$1:$AO$21,4,0)="","",HLOOKUP(P$1,[1]목!$A$1:$AO$21,4,0))</f>
        <v>15 세</v>
      </c>
      <c r="Q4">
        <f>IF(HLOOKUP(Q$1,[1]목!$A$1:$AO$21,4,0)="","",HLOOKUP(Q$1,[1]목!$A$1:$AO$21,4,0))</f>
        <v>80</v>
      </c>
      <c r="R4" t="str">
        <f>IF(HLOOKUP(R$1,[1]목!$A$1:$AO$21,4,0)="","",HLOOKUP(R$1,[1]목!$A$1:$AO$21,4,0))</f>
        <v/>
      </c>
      <c r="S4" t="str">
        <f>IF(HLOOKUP(S$1,[1]목!$A$1:$AO$21,4,0)="","",HLOOKUP(S$1,[1]목!$A$1:$AO$21,4,0))</f>
        <v>N</v>
      </c>
      <c r="T4" t="str">
        <f>IF(HLOOKUP(T$1,[1]목!$A$1:$AO$21,4,0)="","",HLOOKUP(T$1,[1]목!$A$1:$AO$21,4,0))</f>
        <v>Y</v>
      </c>
      <c r="U4" t="str">
        <f>IF(HLOOKUP(U$1,[1]목!$A$1:$AO$21,4,0)="","",HLOOKUP(U$1,[1]목!$A$1:$AO$21,4,0))</f>
        <v>Y</v>
      </c>
      <c r="V4" t="str">
        <f>IF(HLOOKUP(V$1,[1]목!$A$1:$AO$21,4,0)="","",HLOOKUP(V$1,[1]목!$A$1:$AO$21,4,0))</f>
        <v>N</v>
      </c>
      <c r="W4" t="str">
        <f>IF(HLOOKUP(W$1,[1]목!$A$1:$AO$21,4,0)="","",HLOOKUP(W$1,[1]목!$A$1:$AO$21,4,0))</f>
        <v>N</v>
      </c>
      <c r="X4" t="str">
        <f>IF(HLOOKUP(X$1,[1]목!$A$1:$AO$21,4,0)="","",HLOOKUP(X$1,[1]목!$A$1:$AO$21,4,0))</f>
        <v/>
      </c>
      <c r="Y4" t="str">
        <f>IF(HLOOKUP(Y$1,[1]목!$A$1:$AO$21,4,0)="","",HLOOKUP(Y$1,[1]목!$A$1:$AO$21,4,0))</f>
        <v>정규</v>
      </c>
      <c r="Z4" t="str">
        <f>IF(HLOOKUP(Z$1,[1]목!$A$1:$AO$21,4,0)="","",HLOOKUP(Z$1,[1]목!$A$1:$AO$21,4,0))</f>
        <v/>
      </c>
      <c r="AA4" t="str">
        <f>IF(HLOOKUP(AA$1,[1]목!$A$1:$AO$21,4,0)="","",HLOOKUP(AA$1,[1]목!$A$1:$AO$21,4,0))</f>
        <v>칼국수/코다리조림</v>
      </c>
      <c r="AB4" t="str">
        <f>IF(HLOOKUP(AB$1,[1]목!$A$1:$AO$21,4,0)="","",HLOOKUP(AB$1,[1]목!$A$1:$AO$21,4,0))</f>
        <v>그룹1</v>
      </c>
      <c r="AC4" t="str">
        <f>IF(HLOOKUP(AC$1,[1]목!$A$1:$AO$21,4,0)="","",HLOOKUP(AC$1,[1]목!$A$1:$AO$21,4,0))</f>
        <v>STEREO</v>
      </c>
      <c r="AD4" t="str">
        <f>IF(HLOOKUP(AD$1,[1]목!$A$1:$AO$21,4,0)="","",HLOOKUP(AD$1,[1]목!$A$1:$AO$21,4,0))</f>
        <v/>
      </c>
      <c r="AE4" s="1" t="str">
        <f>IF(HLOOKUP(AE$1,[1]목!$A$1:$AO$21,4,0)="","",HLOOKUP(AE$1,[1]목!$A$1:$AO$21,4,0))</f>
        <v/>
      </c>
      <c r="AF4">
        <f>IF(HLOOKUP(AF$1,[1]목!$A$1:$AO$21,4,0)="","",HLOOKUP(AF$1,[1]목!$A$1:$AO$21,4,0))</f>
        <v>0.19444444444444445</v>
      </c>
      <c r="AG4" t="str">
        <f>IF(HLOOKUP(AG$1,[1]목!$A$1:$AO$21,4,0)="","",HLOOKUP(AG$1,[1]목!$A$1:$AO$21,4,0))</f>
        <v>None</v>
      </c>
      <c r="AH4" t="str">
        <f>IF(HLOOKUP(AH$1,[1]목!$A$1:$AO$21,4,0)="","",HLOOKUP(AH$1,[1]목!$A$1:$AO$21,4,0))</f>
        <v>Y</v>
      </c>
      <c r="AI4" s="1" t="str">
        <f>IF(HLOOKUP(AI$1,[1]목!$A$1:$AO$21,4,0)="","",HLOOKUP(AI$1,[1]목!$A$1:$AO$21,4,0))</f>
        <v>N</v>
      </c>
      <c r="AJ4">
        <f>IF(HLOOKUP(AJ$1,[1]목!$A$1:$AO$21,4,0)="","",HLOOKUP(AJ$1,[1]목!$A$1:$AO$21,4,0))</f>
        <v>0.19444444444444445</v>
      </c>
      <c r="AK4">
        <f>IF(HLOOKUP(AK$1,[1]목!$A$1:$AO$21,4,0)="","",HLOOKUP(AK$1,[1]목!$A$1:$AO$21,4,0))</f>
        <v>1</v>
      </c>
      <c r="AL4" t="str">
        <f>IF(HLOOKUP(AL$1,[1]목!$A$1:$AO$21,4,0)="","",HLOOKUP(AL$1,[1]목!$A$1:$AO$21,4,0))</f>
        <v/>
      </c>
      <c r="AM4" t="str">
        <f>IF(HLOOKUP(AM$1,[1]목!$A$1:$AO$21,4,0)="","",HLOOKUP(AM$1,[1]목!$A$1:$AO$21,4,0))</f>
        <v>Y</v>
      </c>
      <c r="AN4">
        <f>IF(HLOOKUP(AN$1,[1]목!$A$1:$AO$21,4,0)="","",HLOOKUP(AN$1,[1]목!$A$1:$AO$21,4,0))</f>
        <v>3</v>
      </c>
      <c r="AO4" t="str">
        <f>IF(HLOOKUP(AO$1,[1]목!$A$1:$AO$21,4,0)="","",HLOOKUP(AO$1,[1]목!$A$1:$AO$21,4,0))</f>
        <v>00:56:06:29</v>
      </c>
    </row>
    <row r="5" spans="1:41" x14ac:dyDescent="0.3">
      <c r="A5" t="str">
        <f>IF(HLOOKUP(A$1,[1]목!$A$1:$AO$21,5,0)="","",HLOOKUP(A$1,[1]목!$A$1:$AO$21,5,0))</f>
        <v>2023.08.10</v>
      </c>
      <c r="B5" s="1">
        <f>IF(HLOOKUP(B$1,[1]목!$A$1:$AO$21,5,0)="","",HLOOKUP(B$1,[1]목!$A$1:$AO$21,5,0))</f>
        <v>0.25</v>
      </c>
      <c r="C5" s="1">
        <f>IF(HLOOKUP(C$1,[1]목!$A$1:$AO$21,5,0)="","",HLOOKUP(C$1,[1]목!$A$1:$AO$21,5,0))</f>
        <v>0.2673611111111111</v>
      </c>
      <c r="D5">
        <f>IF(HLOOKUP(D$1,[1]목!$A$1:$AO$21,5,0)="","",HLOOKUP(D$1,[1]목!$A$1:$AO$21,5,0))</f>
        <v>25</v>
      </c>
      <c r="E5">
        <f>IF(HLOOKUP(E$1,[1]목!$A$1:$AO$21,5,0)="","",HLOOKUP(E$1,[1]목!$A$1:$AO$21,5,0))</f>
        <v>22</v>
      </c>
      <c r="F5" t="str">
        <f>IF(HLOOKUP(F$1,[1]목!$A$1:$AO$21,5,0)="","",HLOOKUP(F$1,[1]목!$A$1:$AO$21,5,0))</f>
        <v>C20-A001</v>
      </c>
      <c r="G5" t="str">
        <f>IF(HLOOKUP(G$1,[1]목!$A$1:$AO$21,5,0)="","",HLOOKUP(G$1,[1]목!$A$1:$AO$21,5,0))</f>
        <v>오늘부터 운동뚱</v>
      </c>
      <c r="H5" t="str">
        <f>IF(HLOOKUP(H$1,[1]목!$A$1:$AO$21,5,0)="","",HLOOKUP(H$1,[1]목!$A$1:$AO$21,5,0))</f>
        <v>31회</v>
      </c>
      <c r="I5">
        <f>IF(HLOOKUP(I$1,[1]목!$A$1:$AO$21,5,0)="","",HLOOKUP(I$1,[1]목!$A$1:$AO$21,5,0))</f>
        <v>31</v>
      </c>
      <c r="J5" t="str">
        <f>IF(HLOOKUP(J$1,[1]목!$A$1:$AO$21,5,0)="","",HLOOKUP(J$1,[1]목!$A$1:$AO$21,5,0))</f>
        <v>순환</v>
      </c>
      <c r="K5" t="str">
        <f>IF(HLOOKUP(K$1,[1]목!$A$1:$AO$21,5,0)="","",HLOOKUP(K$1,[1]목!$A$1:$AO$21,5,0))</f>
        <v>재방</v>
      </c>
      <c r="L5" t="str">
        <f>IF(HLOOKUP(L$1,[1]목!$A$1:$AO$21,5,0)="","",HLOOKUP(L$1,[1]목!$A$1:$AO$21,5,0))</f>
        <v>HD</v>
      </c>
      <c r="M5" t="str">
        <f>IF(HLOOKUP(M$1,[1]목!$A$1:$AO$21,5,0)="","",HLOOKUP(M$1,[1]목!$A$1:$AO$21,5,0))</f>
        <v>N</v>
      </c>
      <c r="N5" t="str">
        <f>IF(HLOOKUP(N$1,[1]목!$A$1:$AO$21,5,0)="","",HLOOKUP(N$1,[1]목!$A$1:$AO$21,5,0))</f>
        <v>N</v>
      </c>
      <c r="O5" t="str">
        <f>IF(HLOOKUP(O$1,[1]목!$A$1:$AO$21,5,0)="","",HLOOKUP(O$1,[1]목!$A$1:$AO$21,5,0))</f>
        <v>N</v>
      </c>
      <c r="P5" t="str">
        <f>IF(HLOOKUP(P$1,[1]목!$A$1:$AO$21,5,0)="","",HLOOKUP(P$1,[1]목!$A$1:$AO$21,5,0))</f>
        <v>15 세</v>
      </c>
      <c r="Q5">
        <f>IF(HLOOKUP(Q$1,[1]목!$A$1:$AO$21,5,0)="","",HLOOKUP(Q$1,[1]목!$A$1:$AO$21,5,0))</f>
        <v>25</v>
      </c>
      <c r="R5" t="str">
        <f>IF(HLOOKUP(R$1,[1]목!$A$1:$AO$21,5,0)="","",HLOOKUP(R$1,[1]목!$A$1:$AO$21,5,0))</f>
        <v/>
      </c>
      <c r="S5" t="str">
        <f>IF(HLOOKUP(S$1,[1]목!$A$1:$AO$21,5,0)="","",HLOOKUP(S$1,[1]목!$A$1:$AO$21,5,0))</f>
        <v>Y</v>
      </c>
      <c r="T5" t="str">
        <f>IF(HLOOKUP(T$1,[1]목!$A$1:$AO$21,5,0)="","",HLOOKUP(T$1,[1]목!$A$1:$AO$21,5,0))</f>
        <v>Y</v>
      </c>
      <c r="U5" t="str">
        <f>IF(HLOOKUP(U$1,[1]목!$A$1:$AO$21,5,0)="","",HLOOKUP(U$1,[1]목!$A$1:$AO$21,5,0))</f>
        <v>N</v>
      </c>
      <c r="V5" t="str">
        <f>IF(HLOOKUP(V$1,[1]목!$A$1:$AO$21,5,0)="","",HLOOKUP(V$1,[1]목!$A$1:$AO$21,5,0))</f>
        <v>N</v>
      </c>
      <c r="W5" t="str">
        <f>IF(HLOOKUP(W$1,[1]목!$A$1:$AO$21,5,0)="","",HLOOKUP(W$1,[1]목!$A$1:$AO$21,5,0))</f>
        <v>N</v>
      </c>
      <c r="X5" t="str">
        <f>IF(HLOOKUP(X$1,[1]목!$A$1:$AO$21,5,0)="","",HLOOKUP(X$1,[1]목!$A$1:$AO$21,5,0))</f>
        <v>A</v>
      </c>
      <c r="Y5" t="str">
        <f>IF(HLOOKUP(Y$1,[1]목!$A$1:$AO$21,5,0)="","",HLOOKUP(Y$1,[1]목!$A$1:$AO$21,5,0))</f>
        <v>정규</v>
      </c>
      <c r="Z5" t="str">
        <f>IF(HLOOKUP(Z$1,[1]목!$A$1:$AO$21,5,0)="","",HLOOKUP(Z$1,[1]목!$A$1:$AO$21,5,0))</f>
        <v/>
      </c>
      <c r="AA5" t="str">
        <f>IF(HLOOKUP(AA$1,[1]목!$A$1:$AO$21,5,0)="","",HLOOKUP(AA$1,[1]목!$A$1:$AO$21,5,0))</f>
        <v>3:3 서바이벌</v>
      </c>
      <c r="AB5" t="str">
        <f>IF(HLOOKUP(AB$1,[1]목!$A$1:$AO$21,5,0)="","",HLOOKUP(AB$1,[1]목!$A$1:$AO$21,5,0))</f>
        <v>그룹1</v>
      </c>
      <c r="AC5" t="str">
        <f>IF(HLOOKUP(AC$1,[1]목!$A$1:$AO$21,5,0)="","",HLOOKUP(AC$1,[1]목!$A$1:$AO$21,5,0))</f>
        <v>STEREO</v>
      </c>
      <c r="AD5" t="str">
        <f>IF(HLOOKUP(AD$1,[1]목!$A$1:$AO$21,5,0)="","",HLOOKUP(AD$1,[1]목!$A$1:$AO$21,5,0))</f>
        <v/>
      </c>
      <c r="AE5" s="1" t="str">
        <f>IF(HLOOKUP(AE$1,[1]목!$A$1:$AO$21,5,0)="","",HLOOKUP(AE$1,[1]목!$A$1:$AO$21,5,0))</f>
        <v/>
      </c>
      <c r="AF5">
        <f>IF(HLOOKUP(AF$1,[1]목!$A$1:$AO$21,5,0)="","",HLOOKUP(AF$1,[1]목!$A$1:$AO$21,5,0))</f>
        <v>0.25</v>
      </c>
      <c r="AG5" t="str">
        <f>IF(HLOOKUP(AG$1,[1]목!$A$1:$AO$21,5,0)="","",HLOOKUP(AG$1,[1]목!$A$1:$AO$21,5,0))</f>
        <v>None</v>
      </c>
      <c r="AH5" t="str">
        <f>IF(HLOOKUP(AH$1,[1]목!$A$1:$AO$21,5,0)="","",HLOOKUP(AH$1,[1]목!$A$1:$AO$21,5,0))</f>
        <v>Y</v>
      </c>
      <c r="AI5" s="1" t="str">
        <f>IF(HLOOKUP(AI$1,[1]목!$A$1:$AO$21,5,0)="","",HLOOKUP(AI$1,[1]목!$A$1:$AO$21,5,0))</f>
        <v/>
      </c>
      <c r="AJ5">
        <f>IF(HLOOKUP(AJ$1,[1]목!$A$1:$AO$21,5,0)="","",HLOOKUP(AJ$1,[1]목!$A$1:$AO$21,5,0))</f>
        <v>0.25</v>
      </c>
      <c r="AK5">
        <f>IF(HLOOKUP(AK$1,[1]목!$A$1:$AO$21,5,0)="","",HLOOKUP(AK$1,[1]목!$A$1:$AO$21,5,0))</f>
        <v>1</v>
      </c>
      <c r="AL5" t="str">
        <f>IF(HLOOKUP(AL$1,[1]목!$A$1:$AO$21,5,0)="","",HLOOKUP(AL$1,[1]목!$A$1:$AO$21,5,0))</f>
        <v/>
      </c>
      <c r="AM5" t="str">
        <f>IF(HLOOKUP(AM$1,[1]목!$A$1:$AO$21,5,0)="","",HLOOKUP(AM$1,[1]목!$A$1:$AO$21,5,0))</f>
        <v>Y</v>
      </c>
      <c r="AN5">
        <f>IF(HLOOKUP(AN$1,[1]목!$A$1:$AO$21,5,0)="","",HLOOKUP(AN$1,[1]목!$A$1:$AO$21,5,0))</f>
        <v>2</v>
      </c>
      <c r="AO5" t="str">
        <f>IF(HLOOKUP(AO$1,[1]목!$A$1:$AO$21,5,0)="","",HLOOKUP(AO$1,[1]목!$A$1:$AO$21,5,0))</f>
        <v>00:18:11:20</v>
      </c>
    </row>
    <row r="6" spans="1:41" x14ac:dyDescent="0.3">
      <c r="A6" t="str">
        <f>IF(HLOOKUP(A$1,[1]목!$A$1:$AO$21,6,0)="","",HLOOKUP(A$1,[1]목!$A$1:$AO$21,6,0))</f>
        <v>2023.08.10</v>
      </c>
      <c r="B6" s="1">
        <f>IF(HLOOKUP(B$1,[1]목!$A$1:$AO$21,6,0)="","",HLOOKUP(B$1,[1]목!$A$1:$AO$21,6,0))</f>
        <v>0.2673611111111111</v>
      </c>
      <c r="C6" s="1">
        <f>IF(HLOOKUP(C$1,[1]목!$A$1:$AO$21,6,0)="","",HLOOKUP(C$1,[1]목!$A$1:$AO$21,6,0))</f>
        <v>0.32291666666666669</v>
      </c>
      <c r="D6">
        <f>IF(HLOOKUP(D$1,[1]목!$A$1:$AO$21,6,0)="","",HLOOKUP(D$1,[1]목!$A$1:$AO$21,6,0))</f>
        <v>80</v>
      </c>
      <c r="E6">
        <f>IF(HLOOKUP(E$1,[1]목!$A$1:$AO$21,6,0)="","",HLOOKUP(E$1,[1]목!$A$1:$AO$21,6,0))</f>
        <v>78</v>
      </c>
      <c r="F6" t="str">
        <f>IF(HLOOKUP(F$1,[1]목!$A$1:$AO$21,6,0)="","",HLOOKUP(F$1,[1]목!$A$1:$AO$21,6,0))</f>
        <v>C21-A010</v>
      </c>
      <c r="G6" t="str">
        <f>IF(HLOOKUP(G$1,[1]목!$A$1:$AO$21,6,0)="","",HLOOKUP(G$1,[1]목!$A$1:$AO$21,6,0))</f>
        <v>돈쭐내러 왔습니다</v>
      </c>
      <c r="H6" t="str">
        <f>IF(HLOOKUP(H$1,[1]목!$A$1:$AO$21,6,0)="","",HLOOKUP(H$1,[1]목!$A$1:$AO$21,6,0))</f>
        <v>11회(자막)</v>
      </c>
      <c r="I6">
        <f>IF(HLOOKUP(I$1,[1]목!$A$1:$AO$21,6,0)="","",HLOOKUP(I$1,[1]목!$A$1:$AO$21,6,0))</f>
        <v>11</v>
      </c>
      <c r="J6" t="str">
        <f>IF(HLOOKUP(J$1,[1]목!$A$1:$AO$21,6,0)="","",HLOOKUP(J$1,[1]목!$A$1:$AO$21,6,0))</f>
        <v>순환</v>
      </c>
      <c r="K6" t="str">
        <f>IF(HLOOKUP(K$1,[1]목!$A$1:$AO$21,6,0)="","",HLOOKUP(K$1,[1]목!$A$1:$AO$21,6,0))</f>
        <v>재방</v>
      </c>
      <c r="L6" t="str">
        <f>IF(HLOOKUP(L$1,[1]목!$A$1:$AO$21,6,0)="","",HLOOKUP(L$1,[1]목!$A$1:$AO$21,6,0))</f>
        <v>HD</v>
      </c>
      <c r="M6" t="str">
        <f>IF(HLOOKUP(M$1,[1]목!$A$1:$AO$21,6,0)="","",HLOOKUP(M$1,[1]목!$A$1:$AO$21,6,0))</f>
        <v>Y</v>
      </c>
      <c r="N6" t="str">
        <f>IF(HLOOKUP(N$1,[1]목!$A$1:$AO$21,6,0)="","",HLOOKUP(N$1,[1]목!$A$1:$AO$21,6,0))</f>
        <v>N</v>
      </c>
      <c r="O6" t="str">
        <f>IF(HLOOKUP(O$1,[1]목!$A$1:$AO$21,6,0)="","",HLOOKUP(O$1,[1]목!$A$1:$AO$21,6,0))</f>
        <v>N</v>
      </c>
      <c r="P6" t="str">
        <f>IF(HLOOKUP(P$1,[1]목!$A$1:$AO$21,6,0)="","",HLOOKUP(P$1,[1]목!$A$1:$AO$21,6,0))</f>
        <v>15 세</v>
      </c>
      <c r="Q6">
        <f>IF(HLOOKUP(Q$1,[1]목!$A$1:$AO$21,6,0)="","",HLOOKUP(Q$1,[1]목!$A$1:$AO$21,6,0))</f>
        <v>80</v>
      </c>
      <c r="R6" t="str">
        <f>IF(HLOOKUP(R$1,[1]목!$A$1:$AO$21,6,0)="","",HLOOKUP(R$1,[1]목!$A$1:$AO$21,6,0))</f>
        <v/>
      </c>
      <c r="S6" t="str">
        <f>IF(HLOOKUP(S$1,[1]목!$A$1:$AO$21,6,0)="","",HLOOKUP(S$1,[1]목!$A$1:$AO$21,6,0))</f>
        <v>Y</v>
      </c>
      <c r="T6" t="str">
        <f>IF(HLOOKUP(T$1,[1]목!$A$1:$AO$21,6,0)="","",HLOOKUP(T$1,[1]목!$A$1:$AO$21,6,0))</f>
        <v>Y</v>
      </c>
      <c r="U6" t="str">
        <f>IF(HLOOKUP(U$1,[1]목!$A$1:$AO$21,6,0)="","",HLOOKUP(U$1,[1]목!$A$1:$AO$21,6,0))</f>
        <v>Y</v>
      </c>
      <c r="V6" t="str">
        <f>IF(HLOOKUP(V$1,[1]목!$A$1:$AO$21,6,0)="","",HLOOKUP(V$1,[1]목!$A$1:$AO$21,6,0))</f>
        <v>N</v>
      </c>
      <c r="W6" t="str">
        <f>IF(HLOOKUP(W$1,[1]목!$A$1:$AO$21,6,0)="","",HLOOKUP(W$1,[1]목!$A$1:$AO$21,6,0))</f>
        <v>N</v>
      </c>
      <c r="X6" t="str">
        <f>IF(HLOOKUP(X$1,[1]목!$A$1:$AO$21,6,0)="","",HLOOKUP(X$1,[1]목!$A$1:$AO$21,6,0))</f>
        <v/>
      </c>
      <c r="Y6" t="str">
        <f>IF(HLOOKUP(Y$1,[1]목!$A$1:$AO$21,6,0)="","",HLOOKUP(Y$1,[1]목!$A$1:$AO$21,6,0))</f>
        <v>정규</v>
      </c>
      <c r="Z6" t="str">
        <f>IF(HLOOKUP(Z$1,[1]목!$A$1:$AO$21,6,0)="","",HLOOKUP(Z$1,[1]목!$A$1:$AO$21,6,0))</f>
        <v/>
      </c>
      <c r="AA6" t="str">
        <f>IF(HLOOKUP(AA$1,[1]목!$A$1:$AO$21,6,0)="","",HLOOKUP(AA$1,[1]목!$A$1:$AO$21,6,0))</f>
        <v/>
      </c>
      <c r="AB6" t="str">
        <f>IF(HLOOKUP(AB$1,[1]목!$A$1:$AO$21,6,0)="","",HLOOKUP(AB$1,[1]목!$A$1:$AO$21,6,0))</f>
        <v>그룹1</v>
      </c>
      <c r="AC6" t="str">
        <f>IF(HLOOKUP(AC$1,[1]목!$A$1:$AO$21,6,0)="","",HLOOKUP(AC$1,[1]목!$A$1:$AO$21,6,0))</f>
        <v>STEREO</v>
      </c>
      <c r="AD6" t="str">
        <f>IF(HLOOKUP(AD$1,[1]목!$A$1:$AO$21,6,0)="","",HLOOKUP(AD$1,[1]목!$A$1:$AO$21,6,0))</f>
        <v/>
      </c>
      <c r="AE6" s="1" t="str">
        <f>IF(HLOOKUP(AE$1,[1]목!$A$1:$AO$21,6,0)="","",HLOOKUP(AE$1,[1]목!$A$1:$AO$21,6,0))</f>
        <v/>
      </c>
      <c r="AF6">
        <f>IF(HLOOKUP(AF$1,[1]목!$A$1:$AO$21,6,0)="","",HLOOKUP(AF$1,[1]목!$A$1:$AO$21,6,0))</f>
        <v>0.2673611111111111</v>
      </c>
      <c r="AG6" t="str">
        <f>IF(HLOOKUP(AG$1,[1]목!$A$1:$AO$21,6,0)="","",HLOOKUP(AG$1,[1]목!$A$1:$AO$21,6,0))</f>
        <v>None</v>
      </c>
      <c r="AH6" t="str">
        <f>IF(HLOOKUP(AH$1,[1]목!$A$1:$AO$21,6,0)="","",HLOOKUP(AH$1,[1]목!$A$1:$AO$21,6,0))</f>
        <v>Y</v>
      </c>
      <c r="AI6" s="1" t="str">
        <f>IF(HLOOKUP(AI$1,[1]목!$A$1:$AO$21,6,0)="","",HLOOKUP(AI$1,[1]목!$A$1:$AO$21,6,0))</f>
        <v/>
      </c>
      <c r="AJ6">
        <f>IF(HLOOKUP(AJ$1,[1]목!$A$1:$AO$21,6,0)="","",HLOOKUP(AJ$1,[1]목!$A$1:$AO$21,6,0))</f>
        <v>0.2673611111111111</v>
      </c>
      <c r="AK6">
        <f>IF(HLOOKUP(AK$1,[1]목!$A$1:$AO$21,6,0)="","",HLOOKUP(AK$1,[1]목!$A$1:$AO$21,6,0))</f>
        <v>1</v>
      </c>
      <c r="AL6" t="str">
        <f>IF(HLOOKUP(AL$1,[1]목!$A$1:$AO$21,6,0)="","",HLOOKUP(AL$1,[1]목!$A$1:$AO$21,6,0))</f>
        <v/>
      </c>
      <c r="AM6" t="str">
        <f>IF(HLOOKUP(AM$1,[1]목!$A$1:$AO$21,6,0)="","",HLOOKUP(AM$1,[1]목!$A$1:$AO$21,6,0))</f>
        <v>Y</v>
      </c>
      <c r="AN6">
        <f>IF(HLOOKUP(AN$1,[1]목!$A$1:$AO$21,6,0)="","",HLOOKUP(AN$1,[1]목!$A$1:$AO$21,6,0))</f>
        <v>3</v>
      </c>
      <c r="AO6" t="str">
        <f>IF(HLOOKUP(AO$1,[1]목!$A$1:$AO$21,6,0)="","",HLOOKUP(AO$1,[1]목!$A$1:$AO$21,6,0))</f>
        <v>01:05:02:10</v>
      </c>
    </row>
    <row r="7" spans="1:41" x14ac:dyDescent="0.3">
      <c r="A7" t="str">
        <f>IF(HLOOKUP(A$1,[1]목!$A$1:$AO$21,7,0)="","",HLOOKUP(A$1,[1]목!$A$1:$AO$21,7,0))</f>
        <v>2023.08.10</v>
      </c>
      <c r="B7" s="1">
        <f>IF(HLOOKUP(B$1,[1]목!$A$1:$AO$21,7,0)="","",HLOOKUP(B$1,[1]목!$A$1:$AO$21,7,0))</f>
        <v>0.32291666666666669</v>
      </c>
      <c r="C7" s="1">
        <f>IF(HLOOKUP(C$1,[1]목!$A$1:$AO$21,7,0)="","",HLOOKUP(C$1,[1]목!$A$1:$AO$21,7,0))</f>
        <v>0.38194444444444442</v>
      </c>
      <c r="D7">
        <f>IF(HLOOKUP(D$1,[1]목!$A$1:$AO$21,7,0)="","",HLOOKUP(D$1,[1]목!$A$1:$AO$21,7,0))</f>
        <v>85</v>
      </c>
      <c r="E7">
        <f>IF(HLOOKUP(E$1,[1]목!$A$1:$AO$21,7,0)="","",HLOOKUP(E$1,[1]목!$A$1:$AO$21,7,0))</f>
        <v>82</v>
      </c>
      <c r="F7" t="str">
        <f>IF(HLOOKUP(F$1,[1]목!$A$1:$AO$21,7,0)="","",HLOOKUP(F$1,[1]목!$A$1:$AO$21,7,0))</f>
        <v>D20-B030</v>
      </c>
      <c r="G7" t="str">
        <f>IF(HLOOKUP(G$1,[1]목!$A$1:$AO$21,7,0)="","",HLOOKUP(G$1,[1]목!$A$1:$AO$21,7,0))</f>
        <v>금쪽같은 내 새끼</v>
      </c>
      <c r="H7" t="str">
        <f>IF(HLOOKUP(H$1,[1]목!$A$1:$AO$21,7,0)="","",HLOOKUP(H$1,[1]목!$A$1:$AO$21,7,0))</f>
        <v>155회</v>
      </c>
      <c r="I7">
        <f>IF(HLOOKUP(I$1,[1]목!$A$1:$AO$21,7,0)="","",HLOOKUP(I$1,[1]목!$A$1:$AO$21,7,0))</f>
        <v>155</v>
      </c>
      <c r="J7" t="str">
        <f>IF(HLOOKUP(J$1,[1]목!$A$1:$AO$21,7,0)="","",HLOOKUP(J$1,[1]목!$A$1:$AO$21,7,0))</f>
        <v>순환</v>
      </c>
      <c r="K7" t="str">
        <f>IF(HLOOKUP(K$1,[1]목!$A$1:$AO$21,7,0)="","",HLOOKUP(K$1,[1]목!$A$1:$AO$21,7,0))</f>
        <v>재방</v>
      </c>
      <c r="L7" t="str">
        <f>IF(HLOOKUP(L$1,[1]목!$A$1:$AO$21,7,0)="","",HLOOKUP(L$1,[1]목!$A$1:$AO$21,7,0))</f>
        <v>HD</v>
      </c>
      <c r="M7" t="str">
        <f>IF(HLOOKUP(M$1,[1]목!$A$1:$AO$21,7,0)="","",HLOOKUP(M$1,[1]목!$A$1:$AO$21,7,0))</f>
        <v>N</v>
      </c>
      <c r="N7" t="str">
        <f>IF(HLOOKUP(N$1,[1]목!$A$1:$AO$21,7,0)="","",HLOOKUP(N$1,[1]목!$A$1:$AO$21,7,0))</f>
        <v>N</v>
      </c>
      <c r="O7" t="str">
        <f>IF(HLOOKUP(O$1,[1]목!$A$1:$AO$21,7,0)="","",HLOOKUP(O$1,[1]목!$A$1:$AO$21,7,0))</f>
        <v>N</v>
      </c>
      <c r="P7" t="str">
        <f>IF(HLOOKUP(P$1,[1]목!$A$1:$AO$21,7,0)="","",HLOOKUP(P$1,[1]목!$A$1:$AO$21,7,0))</f>
        <v>12 세</v>
      </c>
      <c r="Q7">
        <f>IF(HLOOKUP(Q$1,[1]목!$A$1:$AO$21,7,0)="","",HLOOKUP(Q$1,[1]목!$A$1:$AO$21,7,0))</f>
        <v>85</v>
      </c>
      <c r="R7" t="str">
        <f>IF(HLOOKUP(R$1,[1]목!$A$1:$AO$21,7,0)="","",HLOOKUP(R$1,[1]목!$A$1:$AO$21,7,0))</f>
        <v/>
      </c>
      <c r="S7" t="str">
        <f>IF(HLOOKUP(S$1,[1]목!$A$1:$AO$21,7,0)="","",HLOOKUP(S$1,[1]목!$A$1:$AO$21,7,0))</f>
        <v>N</v>
      </c>
      <c r="T7" t="str">
        <f>IF(HLOOKUP(T$1,[1]목!$A$1:$AO$21,7,0)="","",HLOOKUP(T$1,[1]목!$A$1:$AO$21,7,0))</f>
        <v>N</v>
      </c>
      <c r="U7" t="str">
        <f>IF(HLOOKUP(U$1,[1]목!$A$1:$AO$21,7,0)="","",HLOOKUP(U$1,[1]목!$A$1:$AO$21,7,0))</f>
        <v>N</v>
      </c>
      <c r="V7" t="str">
        <f>IF(HLOOKUP(V$1,[1]목!$A$1:$AO$21,7,0)="","",HLOOKUP(V$1,[1]목!$A$1:$AO$21,7,0))</f>
        <v>N</v>
      </c>
      <c r="W7" t="str">
        <f>IF(HLOOKUP(W$1,[1]목!$A$1:$AO$21,7,0)="","",HLOOKUP(W$1,[1]목!$A$1:$AO$21,7,0))</f>
        <v>N</v>
      </c>
      <c r="X7" t="str">
        <f>IF(HLOOKUP(X$1,[1]목!$A$1:$AO$21,7,0)="","",HLOOKUP(X$1,[1]목!$A$1:$AO$21,7,0))</f>
        <v/>
      </c>
      <c r="Y7" t="str">
        <f>IF(HLOOKUP(Y$1,[1]목!$A$1:$AO$21,7,0)="","",HLOOKUP(Y$1,[1]목!$A$1:$AO$21,7,0))</f>
        <v>정규</v>
      </c>
      <c r="Z7" t="str">
        <f>IF(HLOOKUP(Z$1,[1]목!$A$1:$AO$21,7,0)="","",HLOOKUP(Z$1,[1]목!$A$1:$AO$21,7,0))</f>
        <v>자료</v>
      </c>
      <c r="AA7" t="str">
        <f>IF(HLOOKUP(AA$1,[1]목!$A$1:$AO$21,7,0)="","",HLOOKUP(AA$1,[1]목!$A$1:$AO$21,7,0))</f>
        <v/>
      </c>
      <c r="AB7" t="str">
        <f>IF(HLOOKUP(AB$1,[1]목!$A$1:$AO$21,7,0)="","",HLOOKUP(AB$1,[1]목!$A$1:$AO$21,7,0))</f>
        <v>그룹1</v>
      </c>
      <c r="AC7" t="str">
        <f>IF(HLOOKUP(AC$1,[1]목!$A$1:$AO$21,7,0)="","",HLOOKUP(AC$1,[1]목!$A$1:$AO$21,7,0))</f>
        <v>STEREO</v>
      </c>
      <c r="AD7" t="str">
        <f>IF(HLOOKUP(AD$1,[1]목!$A$1:$AO$21,7,0)="","",HLOOKUP(AD$1,[1]목!$A$1:$AO$21,7,0))</f>
        <v/>
      </c>
      <c r="AE7" s="1" t="str">
        <f>IF(HLOOKUP(AE$1,[1]목!$A$1:$AO$21,7,0)="","",HLOOKUP(AE$1,[1]목!$A$1:$AO$21,7,0))</f>
        <v/>
      </c>
      <c r="AF7">
        <f>IF(HLOOKUP(AF$1,[1]목!$A$1:$AO$21,7,0)="","",HLOOKUP(AF$1,[1]목!$A$1:$AO$21,7,0))</f>
        <v>0.32291666666666669</v>
      </c>
      <c r="AG7" t="str">
        <f>IF(HLOOKUP(AG$1,[1]목!$A$1:$AO$21,7,0)="","",HLOOKUP(AG$1,[1]목!$A$1:$AO$21,7,0))</f>
        <v>None</v>
      </c>
      <c r="AH7" t="str">
        <f>IF(HLOOKUP(AH$1,[1]목!$A$1:$AO$21,7,0)="","",HLOOKUP(AH$1,[1]목!$A$1:$AO$21,7,0))</f>
        <v>Y</v>
      </c>
      <c r="AI7" s="1" t="str">
        <f>IF(HLOOKUP(AI$1,[1]목!$A$1:$AO$21,7,0)="","",HLOOKUP(AI$1,[1]목!$A$1:$AO$21,7,0))</f>
        <v/>
      </c>
      <c r="AJ7">
        <f>IF(HLOOKUP(AJ$1,[1]목!$A$1:$AO$21,7,0)="","",HLOOKUP(AJ$1,[1]목!$A$1:$AO$21,7,0))</f>
        <v>0.32291666666666669</v>
      </c>
      <c r="AK7">
        <f>IF(HLOOKUP(AK$1,[1]목!$A$1:$AO$21,7,0)="","",HLOOKUP(AK$1,[1]목!$A$1:$AO$21,7,0))</f>
        <v>1</v>
      </c>
      <c r="AL7" t="str">
        <f>IF(HLOOKUP(AL$1,[1]목!$A$1:$AO$21,7,0)="","",HLOOKUP(AL$1,[1]목!$A$1:$AO$21,7,0))</f>
        <v/>
      </c>
      <c r="AM7" t="str">
        <f>IF(HLOOKUP(AM$1,[1]목!$A$1:$AO$21,7,0)="","",HLOOKUP(AM$1,[1]목!$A$1:$AO$21,7,0))</f>
        <v>Y</v>
      </c>
      <c r="AN7">
        <f>IF(HLOOKUP(AN$1,[1]목!$A$1:$AO$21,7,0)="","",HLOOKUP(AN$1,[1]목!$A$1:$AO$21,7,0))</f>
        <v>3</v>
      </c>
      <c r="AO7" t="str">
        <f>IF(HLOOKUP(AO$1,[1]목!$A$1:$AO$21,7,0)="","",HLOOKUP(AO$1,[1]목!$A$1:$AO$21,7,0))</f>
        <v>01:08:31:22</v>
      </c>
    </row>
    <row r="8" spans="1:41" x14ac:dyDescent="0.3">
      <c r="A8" t="str">
        <f>IF(HLOOKUP(A$1,[1]목!$A$1:$AO$21,8,0)="","",HLOOKUP(A$1,[1]목!$A$1:$AO$21,8,0))</f>
        <v>2023.08.10</v>
      </c>
      <c r="B8" s="1">
        <f>IF(HLOOKUP(B$1,[1]목!$A$1:$AO$21,8,0)="","",HLOOKUP(B$1,[1]목!$A$1:$AO$21,8,0))</f>
        <v>0.38194444444444442</v>
      </c>
      <c r="C8" s="1">
        <f>IF(HLOOKUP(C$1,[1]목!$A$1:$AO$21,8,0)="","",HLOOKUP(C$1,[1]목!$A$1:$AO$21,8,0))</f>
        <v>0.45833333333333331</v>
      </c>
      <c r="D8">
        <f>IF(HLOOKUP(D$1,[1]목!$A$1:$AO$21,8,0)="","",HLOOKUP(D$1,[1]목!$A$1:$AO$21,8,0))</f>
        <v>110</v>
      </c>
      <c r="E8">
        <f>IF(HLOOKUP(E$1,[1]목!$A$1:$AO$21,8,0)="","",HLOOKUP(E$1,[1]목!$A$1:$AO$21,8,0))</f>
        <v>109</v>
      </c>
      <c r="F8" t="str">
        <f>IF(HLOOKUP(F$1,[1]목!$A$1:$AO$21,8,0)="","",HLOOKUP(F$1,[1]목!$A$1:$AO$21,8,0))</f>
        <v>Y15-B001</v>
      </c>
      <c r="G8" t="str">
        <f>IF(HLOOKUP(G$1,[1]목!$A$1:$AO$21,8,0)="","",HLOOKUP(G$1,[1]목!$A$1:$AO$21,8,0))</f>
        <v>나혼자산다</v>
      </c>
      <c r="H8" t="str">
        <f>IF(HLOOKUP(H$1,[1]목!$A$1:$AO$21,8,0)="","",HLOOKUP(H$1,[1]목!$A$1:$AO$21,8,0))</f>
        <v>428회(자막)</v>
      </c>
      <c r="I8">
        <f>IF(HLOOKUP(I$1,[1]목!$A$1:$AO$21,8,0)="","",HLOOKUP(I$1,[1]목!$A$1:$AO$21,8,0))</f>
        <v>428</v>
      </c>
      <c r="J8" t="str">
        <f>IF(HLOOKUP(J$1,[1]목!$A$1:$AO$21,8,0)="","",HLOOKUP(J$1,[1]목!$A$1:$AO$21,8,0))</f>
        <v>순환</v>
      </c>
      <c r="K8" t="str">
        <f>IF(HLOOKUP(K$1,[1]목!$A$1:$AO$21,8,0)="","",HLOOKUP(K$1,[1]목!$A$1:$AO$21,8,0))</f>
        <v>재방</v>
      </c>
      <c r="L8" t="str">
        <f>IF(HLOOKUP(L$1,[1]목!$A$1:$AO$21,8,0)="","",HLOOKUP(L$1,[1]목!$A$1:$AO$21,8,0))</f>
        <v>HD</v>
      </c>
      <c r="M8" t="str">
        <f>IF(HLOOKUP(M$1,[1]목!$A$1:$AO$21,8,0)="","",HLOOKUP(M$1,[1]목!$A$1:$AO$21,8,0))</f>
        <v>Y</v>
      </c>
      <c r="N8" t="str">
        <f>IF(HLOOKUP(N$1,[1]목!$A$1:$AO$21,8,0)="","",HLOOKUP(N$1,[1]목!$A$1:$AO$21,8,0))</f>
        <v>N</v>
      </c>
      <c r="O8" t="str">
        <f>IF(HLOOKUP(O$1,[1]목!$A$1:$AO$21,8,0)="","",HLOOKUP(O$1,[1]목!$A$1:$AO$21,8,0))</f>
        <v>N</v>
      </c>
      <c r="P8" t="str">
        <f>IF(HLOOKUP(P$1,[1]목!$A$1:$AO$21,8,0)="","",HLOOKUP(P$1,[1]목!$A$1:$AO$21,8,0))</f>
        <v>15 세</v>
      </c>
      <c r="Q8">
        <f>IF(HLOOKUP(Q$1,[1]목!$A$1:$AO$21,8,0)="","",HLOOKUP(Q$1,[1]목!$A$1:$AO$21,8,0))</f>
        <v>110</v>
      </c>
      <c r="R8" t="str">
        <f>IF(HLOOKUP(R$1,[1]목!$A$1:$AO$21,8,0)="","",HLOOKUP(R$1,[1]목!$A$1:$AO$21,8,0))</f>
        <v/>
      </c>
      <c r="S8" t="str">
        <f>IF(HLOOKUP(S$1,[1]목!$A$1:$AO$21,8,0)="","",HLOOKUP(S$1,[1]목!$A$1:$AO$21,8,0))</f>
        <v>N</v>
      </c>
      <c r="T8" t="str">
        <f>IF(HLOOKUP(T$1,[1]목!$A$1:$AO$21,8,0)="","",HLOOKUP(T$1,[1]목!$A$1:$AO$21,8,0))</f>
        <v>Y</v>
      </c>
      <c r="U8" t="str">
        <f>IF(HLOOKUP(U$1,[1]목!$A$1:$AO$21,8,0)="","",HLOOKUP(U$1,[1]목!$A$1:$AO$21,8,0))</f>
        <v>Y</v>
      </c>
      <c r="V8" t="str">
        <f>IF(HLOOKUP(V$1,[1]목!$A$1:$AO$21,8,0)="","",HLOOKUP(V$1,[1]목!$A$1:$AO$21,8,0))</f>
        <v>N</v>
      </c>
      <c r="W8" t="str">
        <f>IF(HLOOKUP(W$1,[1]목!$A$1:$AO$21,8,0)="","",HLOOKUP(W$1,[1]목!$A$1:$AO$21,8,0))</f>
        <v>N</v>
      </c>
      <c r="X8" t="str">
        <f>IF(HLOOKUP(X$1,[1]목!$A$1:$AO$21,8,0)="","",HLOOKUP(X$1,[1]목!$A$1:$AO$21,8,0))</f>
        <v/>
      </c>
      <c r="Y8" t="str">
        <f>IF(HLOOKUP(Y$1,[1]목!$A$1:$AO$21,8,0)="","",HLOOKUP(Y$1,[1]목!$A$1:$AO$21,8,0))</f>
        <v>정규</v>
      </c>
      <c r="Z8" t="str">
        <f>IF(HLOOKUP(Z$1,[1]목!$A$1:$AO$21,8,0)="","",HLOOKUP(Z$1,[1]목!$A$1:$AO$21,8,0))</f>
        <v>자료</v>
      </c>
      <c r="AA8" t="str">
        <f>IF(HLOOKUP(AA$1,[1]목!$A$1:$AO$21,8,0)="","",HLOOKUP(AA$1,[1]목!$A$1:$AO$21,8,0))</f>
        <v/>
      </c>
      <c r="AB8" t="str">
        <f>IF(HLOOKUP(AB$1,[1]목!$A$1:$AO$21,8,0)="","",HLOOKUP(AB$1,[1]목!$A$1:$AO$21,8,0))</f>
        <v>그룹1</v>
      </c>
      <c r="AC8" t="str">
        <f>IF(HLOOKUP(AC$1,[1]목!$A$1:$AO$21,8,0)="","",HLOOKUP(AC$1,[1]목!$A$1:$AO$21,8,0))</f>
        <v>STEREO</v>
      </c>
      <c r="AD8" t="str">
        <f>IF(HLOOKUP(AD$1,[1]목!$A$1:$AO$21,8,0)="","",HLOOKUP(AD$1,[1]목!$A$1:$AO$21,8,0))</f>
        <v/>
      </c>
      <c r="AE8" s="1" t="str">
        <f>IF(HLOOKUP(AE$1,[1]목!$A$1:$AO$21,8,0)="","",HLOOKUP(AE$1,[1]목!$A$1:$AO$21,8,0))</f>
        <v/>
      </c>
      <c r="AF8">
        <f>IF(HLOOKUP(AF$1,[1]목!$A$1:$AO$21,8,0)="","",HLOOKUP(AF$1,[1]목!$A$1:$AO$21,8,0))</f>
        <v>0.38194444444444442</v>
      </c>
      <c r="AG8" t="str">
        <f>IF(HLOOKUP(AG$1,[1]목!$A$1:$AO$21,8,0)="","",HLOOKUP(AG$1,[1]목!$A$1:$AO$21,8,0))</f>
        <v>None</v>
      </c>
      <c r="AH8" t="str">
        <f>IF(HLOOKUP(AH$1,[1]목!$A$1:$AO$21,8,0)="","",HLOOKUP(AH$1,[1]목!$A$1:$AO$21,8,0))</f>
        <v>N</v>
      </c>
      <c r="AI8" s="1" t="str">
        <f>IF(HLOOKUP(AI$1,[1]목!$A$1:$AO$21,8,0)="","",HLOOKUP(AI$1,[1]목!$A$1:$AO$21,8,0))</f>
        <v>Y</v>
      </c>
      <c r="AJ8">
        <f>IF(HLOOKUP(AJ$1,[1]목!$A$1:$AO$21,8,0)="","",HLOOKUP(AJ$1,[1]목!$A$1:$AO$21,8,0))</f>
        <v>0.38194444444444442</v>
      </c>
      <c r="AK8">
        <f>IF(HLOOKUP(AK$1,[1]목!$A$1:$AO$21,8,0)="","",HLOOKUP(AK$1,[1]목!$A$1:$AO$21,8,0))</f>
        <v>1</v>
      </c>
      <c r="AL8" t="str">
        <f>IF(HLOOKUP(AL$1,[1]목!$A$1:$AO$21,8,0)="","",HLOOKUP(AL$1,[1]목!$A$1:$AO$21,8,0))</f>
        <v/>
      </c>
      <c r="AM8" t="str">
        <f>IF(HLOOKUP(AM$1,[1]목!$A$1:$AO$21,8,0)="","",HLOOKUP(AM$1,[1]목!$A$1:$AO$21,8,0))</f>
        <v>Y</v>
      </c>
      <c r="AN8">
        <f>IF(HLOOKUP(AN$1,[1]목!$A$1:$AO$21,8,0)="","",HLOOKUP(AN$1,[1]목!$A$1:$AO$21,8,0))</f>
        <v>4</v>
      </c>
      <c r="AO8" t="str">
        <f>IF(HLOOKUP(AO$1,[1]목!$A$1:$AO$21,8,0)="","",HLOOKUP(AO$1,[1]목!$A$1:$AO$21,8,0))</f>
        <v>01:30:50:19</v>
      </c>
    </row>
    <row r="9" spans="1:41" x14ac:dyDescent="0.3">
      <c r="A9" t="str">
        <f>IF(HLOOKUP(A$1,[1]목!$A$1:$AO$21,9,0)="","",HLOOKUP(A$1,[1]목!$A$1:$AO$21,9,0))</f>
        <v>2023.08.10</v>
      </c>
      <c r="B9" s="1">
        <f>IF(HLOOKUP(B$1,[1]목!$A$1:$AO$21,9,0)="","",HLOOKUP(B$1,[1]목!$A$1:$AO$21,9,0))</f>
        <v>0.45833333333333331</v>
      </c>
      <c r="C9" s="1">
        <f>IF(HLOOKUP(C$1,[1]목!$A$1:$AO$21,9,0)="","",HLOOKUP(C$1,[1]목!$A$1:$AO$21,9,0))</f>
        <v>0.52430555555555558</v>
      </c>
      <c r="D9">
        <f>IF(HLOOKUP(D$1,[1]목!$A$1:$AO$21,9,0)="","",HLOOKUP(D$1,[1]목!$A$1:$AO$21,9,0))</f>
        <v>95</v>
      </c>
      <c r="E9">
        <f>IF(HLOOKUP(E$1,[1]목!$A$1:$AO$21,9,0)="","",HLOOKUP(E$1,[1]목!$A$1:$AO$21,9,0))</f>
        <v>89</v>
      </c>
      <c r="F9" t="str">
        <f>IF(HLOOKUP(F$1,[1]목!$A$1:$AO$21,9,0)="","",HLOOKUP(F$1,[1]목!$A$1:$AO$21,9,0))</f>
        <v>D23-B006</v>
      </c>
      <c r="G9" t="str">
        <f>IF(HLOOKUP(G$1,[1]목!$A$1:$AO$21,9,0)="","",HLOOKUP(G$1,[1]목!$A$1:$AO$21,9,0))</f>
        <v>아씨 두리안</v>
      </c>
      <c r="H9" t="str">
        <f>IF(HLOOKUP(H$1,[1]목!$A$1:$AO$21,9,0)="","",HLOOKUP(H$1,[1]목!$A$1:$AO$21,9,0))</f>
        <v>13회</v>
      </c>
      <c r="I9">
        <f>IF(HLOOKUP(I$1,[1]목!$A$1:$AO$21,9,0)="","",HLOOKUP(I$1,[1]목!$A$1:$AO$21,9,0))</f>
        <v>13</v>
      </c>
      <c r="J9" t="str">
        <f>IF(HLOOKUP(J$1,[1]목!$A$1:$AO$21,9,0)="","",HLOOKUP(J$1,[1]목!$A$1:$AO$21,9,0))</f>
        <v>순환</v>
      </c>
      <c r="K9" t="str">
        <f>IF(HLOOKUP(K$1,[1]목!$A$1:$AO$21,9,0)="","",HLOOKUP(K$1,[1]목!$A$1:$AO$21,9,0))</f>
        <v>재방</v>
      </c>
      <c r="L9" t="str">
        <f>IF(HLOOKUP(L$1,[1]목!$A$1:$AO$21,9,0)="","",HLOOKUP(L$1,[1]목!$A$1:$AO$21,9,0))</f>
        <v>HD</v>
      </c>
      <c r="M9" t="str">
        <f>IF(HLOOKUP(M$1,[1]목!$A$1:$AO$21,9,0)="","",HLOOKUP(M$1,[1]목!$A$1:$AO$21,9,0))</f>
        <v>N</v>
      </c>
      <c r="N9" t="str">
        <f>IF(HLOOKUP(N$1,[1]목!$A$1:$AO$21,9,0)="","",HLOOKUP(N$1,[1]목!$A$1:$AO$21,9,0))</f>
        <v>N</v>
      </c>
      <c r="O9" t="str">
        <f>IF(HLOOKUP(O$1,[1]목!$A$1:$AO$21,9,0)="","",HLOOKUP(O$1,[1]목!$A$1:$AO$21,9,0))</f>
        <v>N</v>
      </c>
      <c r="P9" t="str">
        <f>IF(HLOOKUP(P$1,[1]목!$A$1:$AO$21,9,0)="","",HLOOKUP(P$1,[1]목!$A$1:$AO$21,9,0))</f>
        <v>15 세</v>
      </c>
      <c r="Q9">
        <f>IF(HLOOKUP(Q$1,[1]목!$A$1:$AO$21,9,0)="","",HLOOKUP(Q$1,[1]목!$A$1:$AO$21,9,0))</f>
        <v>95</v>
      </c>
      <c r="R9" t="str">
        <f>IF(HLOOKUP(R$1,[1]목!$A$1:$AO$21,9,0)="","",HLOOKUP(R$1,[1]목!$A$1:$AO$21,9,0))</f>
        <v/>
      </c>
      <c r="S9" t="str">
        <f>IF(HLOOKUP(S$1,[1]목!$A$1:$AO$21,9,0)="","",HLOOKUP(S$1,[1]목!$A$1:$AO$21,9,0))</f>
        <v>Y</v>
      </c>
      <c r="T9" t="str">
        <f>IF(HLOOKUP(T$1,[1]목!$A$1:$AO$21,9,0)="","",HLOOKUP(T$1,[1]목!$A$1:$AO$21,9,0))</f>
        <v>Y</v>
      </c>
      <c r="U9" t="str">
        <f>IF(HLOOKUP(U$1,[1]목!$A$1:$AO$21,9,0)="","",HLOOKUP(U$1,[1]목!$A$1:$AO$21,9,0))</f>
        <v>Y</v>
      </c>
      <c r="V9" t="str">
        <f>IF(HLOOKUP(V$1,[1]목!$A$1:$AO$21,9,0)="","",HLOOKUP(V$1,[1]목!$A$1:$AO$21,9,0))</f>
        <v>Y</v>
      </c>
      <c r="W9" t="str">
        <f>IF(HLOOKUP(W$1,[1]목!$A$1:$AO$21,9,0)="","",HLOOKUP(W$1,[1]목!$A$1:$AO$21,9,0))</f>
        <v>Y</v>
      </c>
      <c r="X9" t="str">
        <f>IF(HLOOKUP(X$1,[1]목!$A$1:$AO$21,9,0)="","",HLOOKUP(X$1,[1]목!$A$1:$AO$21,9,0))</f>
        <v/>
      </c>
      <c r="Y9" t="str">
        <f>IF(HLOOKUP(Y$1,[1]목!$A$1:$AO$21,9,0)="","",HLOOKUP(Y$1,[1]목!$A$1:$AO$21,9,0))</f>
        <v>정규</v>
      </c>
      <c r="Z9" t="str">
        <f>IF(HLOOKUP(Z$1,[1]목!$A$1:$AO$21,9,0)="","",HLOOKUP(Z$1,[1]목!$A$1:$AO$21,9,0))</f>
        <v/>
      </c>
      <c r="AA9" t="str">
        <f>IF(HLOOKUP(AA$1,[1]목!$A$1:$AO$21,9,0)="","",HLOOKUP(AA$1,[1]목!$A$1:$AO$21,9,0))</f>
        <v/>
      </c>
      <c r="AB9" t="str">
        <f>IF(HLOOKUP(AB$1,[1]목!$A$1:$AO$21,9,0)="","",HLOOKUP(AB$1,[1]목!$A$1:$AO$21,9,0))</f>
        <v>그룹1</v>
      </c>
      <c r="AC9" t="str">
        <f>IF(HLOOKUP(AC$1,[1]목!$A$1:$AO$21,9,0)="","",HLOOKUP(AC$1,[1]목!$A$1:$AO$21,9,0))</f>
        <v>STEREO</v>
      </c>
      <c r="AD9" t="str">
        <f>IF(HLOOKUP(AD$1,[1]목!$A$1:$AO$21,9,0)="","",HLOOKUP(AD$1,[1]목!$A$1:$AO$21,9,0))</f>
        <v/>
      </c>
      <c r="AE9" s="1" t="str">
        <f>IF(HLOOKUP(AE$1,[1]목!$A$1:$AO$21,9,0)="","",HLOOKUP(AE$1,[1]목!$A$1:$AO$21,9,0))</f>
        <v/>
      </c>
      <c r="AF9">
        <f>IF(HLOOKUP(AF$1,[1]목!$A$1:$AO$21,9,0)="","",HLOOKUP(AF$1,[1]목!$A$1:$AO$21,9,0))</f>
        <v>0.45833333333333331</v>
      </c>
      <c r="AG9" t="str">
        <f>IF(HLOOKUP(AG$1,[1]목!$A$1:$AO$21,9,0)="","",HLOOKUP(AG$1,[1]목!$A$1:$AO$21,9,0))</f>
        <v>None</v>
      </c>
      <c r="AH9" t="str">
        <f>IF(HLOOKUP(AH$1,[1]목!$A$1:$AO$21,9,0)="","",HLOOKUP(AH$1,[1]목!$A$1:$AO$21,9,0))</f>
        <v>Y</v>
      </c>
      <c r="AI9" s="1" t="str">
        <f>IF(HLOOKUP(AI$1,[1]목!$A$1:$AO$21,9,0)="","",HLOOKUP(AI$1,[1]목!$A$1:$AO$21,9,0))</f>
        <v/>
      </c>
      <c r="AJ9">
        <f>IF(HLOOKUP(AJ$1,[1]목!$A$1:$AO$21,9,0)="","",HLOOKUP(AJ$1,[1]목!$A$1:$AO$21,9,0))</f>
        <v>0.45833333333333331</v>
      </c>
      <c r="AK9">
        <f>IF(HLOOKUP(AK$1,[1]목!$A$1:$AO$21,9,0)="","",HLOOKUP(AK$1,[1]목!$A$1:$AO$21,9,0))</f>
        <v>1</v>
      </c>
      <c r="AL9" t="str">
        <f>IF(HLOOKUP(AL$1,[1]목!$A$1:$AO$21,9,0)="","",HLOOKUP(AL$1,[1]목!$A$1:$AO$21,9,0))</f>
        <v/>
      </c>
      <c r="AM9" t="str">
        <f>IF(HLOOKUP(AM$1,[1]목!$A$1:$AO$21,9,0)="","",HLOOKUP(AM$1,[1]목!$A$1:$AO$21,9,0))</f>
        <v>Y</v>
      </c>
      <c r="AN9">
        <f>IF(HLOOKUP(AN$1,[1]목!$A$1:$AO$21,9,0)="","",HLOOKUP(AN$1,[1]목!$A$1:$AO$21,9,0))</f>
        <v>3</v>
      </c>
      <c r="AO9" t="str">
        <f>IF(HLOOKUP(AO$1,[1]목!$A$1:$AO$21,9,0)="","",HLOOKUP(AO$1,[1]목!$A$1:$AO$21,9,0))</f>
        <v>01:14:31:25</v>
      </c>
    </row>
    <row r="10" spans="1:41" x14ac:dyDescent="0.3">
      <c r="A10" t="str">
        <f>IF(HLOOKUP(A$1,[1]목!$A$1:$AO$21,10,0)="","",HLOOKUP(A$1,[1]목!$A$1:$AO$21,10,0))</f>
        <v>2023.08.10</v>
      </c>
      <c r="B10" s="1">
        <f>IF(HLOOKUP(B$1,[1]목!$A$1:$AO$21,10,0)="","",HLOOKUP(B$1,[1]목!$A$1:$AO$21,10,0))</f>
        <v>0.52430555555555558</v>
      </c>
      <c r="C10" s="1">
        <f>IF(HLOOKUP(C$1,[1]목!$A$1:$AO$21,10,0)="","",HLOOKUP(C$1,[1]목!$A$1:$AO$21,10,0))</f>
        <v>0.58680555555555558</v>
      </c>
      <c r="D10">
        <f>IF(HLOOKUP(D$1,[1]목!$A$1:$AO$21,10,0)="","",HLOOKUP(D$1,[1]목!$A$1:$AO$21,10,0))</f>
        <v>90</v>
      </c>
      <c r="E10">
        <f>IF(HLOOKUP(E$1,[1]목!$A$1:$AO$21,10,0)="","",HLOOKUP(E$1,[1]목!$A$1:$AO$21,10,0))</f>
        <v>93</v>
      </c>
      <c r="F10" t="str">
        <f>IF(HLOOKUP(F$1,[1]목!$A$1:$AO$21,10,0)="","",HLOOKUP(F$1,[1]목!$A$1:$AO$21,10,0))</f>
        <v>D23-B006</v>
      </c>
      <c r="G10" t="str">
        <f>IF(HLOOKUP(G$1,[1]목!$A$1:$AO$21,10,0)="","",HLOOKUP(G$1,[1]목!$A$1:$AO$21,10,0))</f>
        <v>아씨 두리안</v>
      </c>
      <c r="H10" t="str">
        <f>IF(HLOOKUP(H$1,[1]목!$A$1:$AO$21,10,0)="","",HLOOKUP(H$1,[1]목!$A$1:$AO$21,10,0))</f>
        <v>14회</v>
      </c>
      <c r="I10">
        <f>IF(HLOOKUP(I$1,[1]목!$A$1:$AO$21,10,0)="","",HLOOKUP(I$1,[1]목!$A$1:$AO$21,10,0))</f>
        <v>14</v>
      </c>
      <c r="J10" t="str">
        <f>IF(HLOOKUP(J$1,[1]목!$A$1:$AO$21,10,0)="","",HLOOKUP(J$1,[1]목!$A$1:$AO$21,10,0))</f>
        <v>순환</v>
      </c>
      <c r="K10" t="str">
        <f>IF(HLOOKUP(K$1,[1]목!$A$1:$AO$21,10,0)="","",HLOOKUP(K$1,[1]목!$A$1:$AO$21,10,0))</f>
        <v>재방</v>
      </c>
      <c r="L10" t="str">
        <f>IF(HLOOKUP(L$1,[1]목!$A$1:$AO$21,10,0)="","",HLOOKUP(L$1,[1]목!$A$1:$AO$21,10,0))</f>
        <v>HD</v>
      </c>
      <c r="M10" t="str">
        <f>IF(HLOOKUP(M$1,[1]목!$A$1:$AO$21,10,0)="","",HLOOKUP(M$1,[1]목!$A$1:$AO$21,10,0))</f>
        <v>N</v>
      </c>
      <c r="N10" t="str">
        <f>IF(HLOOKUP(N$1,[1]목!$A$1:$AO$21,10,0)="","",HLOOKUP(N$1,[1]목!$A$1:$AO$21,10,0))</f>
        <v>N</v>
      </c>
      <c r="O10" t="str">
        <f>IF(HLOOKUP(O$1,[1]목!$A$1:$AO$21,10,0)="","",HLOOKUP(O$1,[1]목!$A$1:$AO$21,10,0))</f>
        <v>N</v>
      </c>
      <c r="P10" t="str">
        <f>IF(HLOOKUP(P$1,[1]목!$A$1:$AO$21,10,0)="","",HLOOKUP(P$1,[1]목!$A$1:$AO$21,10,0))</f>
        <v>15 세</v>
      </c>
      <c r="Q10">
        <f>IF(HLOOKUP(Q$1,[1]목!$A$1:$AO$21,10,0)="","",HLOOKUP(Q$1,[1]목!$A$1:$AO$21,10,0))</f>
        <v>90</v>
      </c>
      <c r="R10" t="str">
        <f>IF(HLOOKUP(R$1,[1]목!$A$1:$AO$21,10,0)="","",HLOOKUP(R$1,[1]목!$A$1:$AO$21,10,0))</f>
        <v/>
      </c>
      <c r="S10" t="str">
        <f>IF(HLOOKUP(S$1,[1]목!$A$1:$AO$21,10,0)="","",HLOOKUP(S$1,[1]목!$A$1:$AO$21,10,0))</f>
        <v>Y</v>
      </c>
      <c r="T10" t="str">
        <f>IF(HLOOKUP(T$1,[1]목!$A$1:$AO$21,10,0)="","",HLOOKUP(T$1,[1]목!$A$1:$AO$21,10,0))</f>
        <v>Y</v>
      </c>
      <c r="U10" t="str">
        <f>IF(HLOOKUP(U$1,[1]목!$A$1:$AO$21,10,0)="","",HLOOKUP(U$1,[1]목!$A$1:$AO$21,10,0))</f>
        <v>Y</v>
      </c>
      <c r="V10" t="str">
        <f>IF(HLOOKUP(V$1,[1]목!$A$1:$AO$21,10,0)="","",HLOOKUP(V$1,[1]목!$A$1:$AO$21,10,0))</f>
        <v>Y</v>
      </c>
      <c r="W10" t="str">
        <f>IF(HLOOKUP(W$1,[1]목!$A$1:$AO$21,10,0)="","",HLOOKUP(W$1,[1]목!$A$1:$AO$21,10,0))</f>
        <v>Y</v>
      </c>
      <c r="X10" t="str">
        <f>IF(HLOOKUP(X$1,[1]목!$A$1:$AO$21,10,0)="","",HLOOKUP(X$1,[1]목!$A$1:$AO$21,10,0))</f>
        <v/>
      </c>
      <c r="Y10" t="str">
        <f>IF(HLOOKUP(Y$1,[1]목!$A$1:$AO$21,10,0)="","",HLOOKUP(Y$1,[1]목!$A$1:$AO$21,10,0))</f>
        <v>정규</v>
      </c>
      <c r="Z10" t="str">
        <f>IF(HLOOKUP(Z$1,[1]목!$A$1:$AO$21,10,0)="","",HLOOKUP(Z$1,[1]목!$A$1:$AO$21,10,0))</f>
        <v/>
      </c>
      <c r="AA10" t="str">
        <f>IF(HLOOKUP(AA$1,[1]목!$A$1:$AO$21,10,0)="","",HLOOKUP(AA$1,[1]목!$A$1:$AO$21,10,0))</f>
        <v/>
      </c>
      <c r="AB10" t="str">
        <f>IF(HLOOKUP(AB$1,[1]목!$A$1:$AO$21,10,0)="","",HLOOKUP(AB$1,[1]목!$A$1:$AO$21,10,0))</f>
        <v>그룹1</v>
      </c>
      <c r="AC10" t="str">
        <f>IF(HLOOKUP(AC$1,[1]목!$A$1:$AO$21,10,0)="","",HLOOKUP(AC$1,[1]목!$A$1:$AO$21,10,0))</f>
        <v>STEREO</v>
      </c>
      <c r="AD10" t="str">
        <f>IF(HLOOKUP(AD$1,[1]목!$A$1:$AO$21,10,0)="","",HLOOKUP(AD$1,[1]목!$A$1:$AO$21,10,0))</f>
        <v/>
      </c>
      <c r="AE10" s="1" t="str">
        <f>IF(HLOOKUP(AE$1,[1]목!$A$1:$AO$21,10,0)="","",HLOOKUP(AE$1,[1]목!$A$1:$AO$21,10,0))</f>
        <v/>
      </c>
      <c r="AF10">
        <f>IF(HLOOKUP(AF$1,[1]목!$A$1:$AO$21,10,0)="","",HLOOKUP(AF$1,[1]목!$A$1:$AO$21,10,0))</f>
        <v>0.52430555555555558</v>
      </c>
      <c r="AG10" t="str">
        <f>IF(HLOOKUP(AG$1,[1]목!$A$1:$AO$21,10,0)="","",HLOOKUP(AG$1,[1]목!$A$1:$AO$21,10,0))</f>
        <v>None</v>
      </c>
      <c r="AH10" t="str">
        <f>IF(HLOOKUP(AH$1,[1]목!$A$1:$AO$21,10,0)="","",HLOOKUP(AH$1,[1]목!$A$1:$AO$21,10,0))</f>
        <v>Y</v>
      </c>
      <c r="AI10" s="1" t="str">
        <f>IF(HLOOKUP(AI$1,[1]목!$A$1:$AO$21,10,0)="","",HLOOKUP(AI$1,[1]목!$A$1:$AO$21,10,0))</f>
        <v/>
      </c>
      <c r="AJ10">
        <f>IF(HLOOKUP(AJ$1,[1]목!$A$1:$AO$21,10,0)="","",HLOOKUP(AJ$1,[1]목!$A$1:$AO$21,10,0))</f>
        <v>0.52430555555555558</v>
      </c>
      <c r="AK10">
        <f>IF(HLOOKUP(AK$1,[1]목!$A$1:$AO$21,10,0)="","",HLOOKUP(AK$1,[1]목!$A$1:$AO$21,10,0))</f>
        <v>1</v>
      </c>
      <c r="AL10" t="str">
        <f>IF(HLOOKUP(AL$1,[1]목!$A$1:$AO$21,10,0)="","",HLOOKUP(AL$1,[1]목!$A$1:$AO$21,10,0))</f>
        <v/>
      </c>
      <c r="AM10" t="str">
        <f>IF(HLOOKUP(AM$1,[1]목!$A$1:$AO$21,10,0)="","",HLOOKUP(AM$1,[1]목!$A$1:$AO$21,10,0))</f>
        <v>Y</v>
      </c>
      <c r="AN10">
        <f>IF(HLOOKUP(AN$1,[1]목!$A$1:$AO$21,10,0)="","",HLOOKUP(AN$1,[1]목!$A$1:$AO$21,10,0))</f>
        <v>3</v>
      </c>
      <c r="AO10" t="str">
        <f>IF(HLOOKUP(AO$1,[1]목!$A$1:$AO$21,10,0)="","",HLOOKUP(AO$1,[1]목!$A$1:$AO$21,10,0))</f>
        <v>01:17:11:11</v>
      </c>
    </row>
    <row r="11" spans="1:41" x14ac:dyDescent="0.3">
      <c r="A11" t="str">
        <f>IF(HLOOKUP(A$1,[1]목!$A$1:$AO$21,11,0)="","",HLOOKUP(A$1,[1]목!$A$1:$AO$21,11,0))</f>
        <v>2023.08.10</v>
      </c>
      <c r="B11" s="1">
        <f>IF(HLOOKUP(B$1,[1]목!$A$1:$AO$21,11,0)="","",HLOOKUP(B$1,[1]목!$A$1:$AO$21,11,0))</f>
        <v>0.58680555555555558</v>
      </c>
      <c r="C11" s="1">
        <f>IF(HLOOKUP(C$1,[1]목!$A$1:$AO$21,11,0)="","",HLOOKUP(C$1,[1]목!$A$1:$AO$21,11,0))</f>
        <v>0.63888888888888895</v>
      </c>
      <c r="D11">
        <f>IF(HLOOKUP(D$1,[1]목!$A$1:$AO$21,11,0)="","",HLOOKUP(D$1,[1]목!$A$1:$AO$21,11,0))</f>
        <v>75</v>
      </c>
      <c r="E11">
        <f>IF(HLOOKUP(E$1,[1]목!$A$1:$AO$21,11,0)="","",HLOOKUP(E$1,[1]목!$A$1:$AO$21,11,0))</f>
        <v>75</v>
      </c>
      <c r="F11" t="str">
        <f>IF(HLOOKUP(F$1,[1]목!$A$1:$AO$21,11,0)="","",HLOOKUP(F$1,[1]목!$A$1:$AO$21,11,0))</f>
        <v>D20-B022</v>
      </c>
      <c r="G11" t="str">
        <f>IF(HLOOKUP(G$1,[1]목!$A$1:$AO$21,11,0)="","",HLOOKUP(G$1,[1]목!$A$1:$AO$21,11,0))</f>
        <v>무엇이든 물어보살</v>
      </c>
      <c r="H11" t="str">
        <f>IF(HLOOKUP(H$1,[1]목!$A$1:$AO$21,11,0)="","",HLOOKUP(H$1,[1]목!$A$1:$AO$21,11,0))</f>
        <v>223회</v>
      </c>
      <c r="I11">
        <f>IF(HLOOKUP(I$1,[1]목!$A$1:$AO$21,11,0)="","",HLOOKUP(I$1,[1]목!$A$1:$AO$21,11,0))</f>
        <v>223</v>
      </c>
      <c r="J11" t="str">
        <f>IF(HLOOKUP(J$1,[1]목!$A$1:$AO$21,11,0)="","",HLOOKUP(J$1,[1]목!$A$1:$AO$21,11,0))</f>
        <v>초방</v>
      </c>
      <c r="K11" t="str">
        <f>IF(HLOOKUP(K$1,[1]목!$A$1:$AO$21,11,0)="","",HLOOKUP(K$1,[1]목!$A$1:$AO$21,11,0))</f>
        <v>본방</v>
      </c>
      <c r="L11" t="str">
        <f>IF(HLOOKUP(L$1,[1]목!$A$1:$AO$21,11,0)="","",HLOOKUP(L$1,[1]목!$A$1:$AO$21,11,0))</f>
        <v>HD</v>
      </c>
      <c r="M11" t="str">
        <f>IF(HLOOKUP(M$1,[1]목!$A$1:$AO$21,11,0)="","",HLOOKUP(M$1,[1]목!$A$1:$AO$21,11,0))</f>
        <v>N</v>
      </c>
      <c r="N11" t="str">
        <f>IF(HLOOKUP(N$1,[1]목!$A$1:$AO$21,11,0)="","",HLOOKUP(N$1,[1]목!$A$1:$AO$21,11,0))</f>
        <v>N</v>
      </c>
      <c r="O11" t="str">
        <f>IF(HLOOKUP(O$1,[1]목!$A$1:$AO$21,11,0)="","",HLOOKUP(O$1,[1]목!$A$1:$AO$21,11,0))</f>
        <v>N</v>
      </c>
      <c r="P11" t="str">
        <f>IF(HLOOKUP(P$1,[1]목!$A$1:$AO$21,11,0)="","",HLOOKUP(P$1,[1]목!$A$1:$AO$21,11,0))</f>
        <v>15 세</v>
      </c>
      <c r="Q11">
        <f>IF(HLOOKUP(Q$1,[1]목!$A$1:$AO$21,11,0)="","",HLOOKUP(Q$1,[1]목!$A$1:$AO$21,11,0))</f>
        <v>75</v>
      </c>
      <c r="R11" t="str">
        <f>IF(HLOOKUP(R$1,[1]목!$A$1:$AO$21,11,0)="","",HLOOKUP(R$1,[1]목!$A$1:$AO$21,11,0))</f>
        <v/>
      </c>
      <c r="S11" t="str">
        <f>IF(HLOOKUP(S$1,[1]목!$A$1:$AO$21,11,0)="","",HLOOKUP(S$1,[1]목!$A$1:$AO$21,11,0))</f>
        <v>Y</v>
      </c>
      <c r="T11" t="str">
        <f>IF(HLOOKUP(T$1,[1]목!$A$1:$AO$21,11,0)="","",HLOOKUP(T$1,[1]목!$A$1:$AO$21,11,0))</f>
        <v>Y</v>
      </c>
      <c r="U11" t="str">
        <f>IF(HLOOKUP(U$1,[1]목!$A$1:$AO$21,11,0)="","",HLOOKUP(U$1,[1]목!$A$1:$AO$21,11,0))</f>
        <v>N</v>
      </c>
      <c r="V11" t="str">
        <f>IF(HLOOKUP(V$1,[1]목!$A$1:$AO$21,11,0)="","",HLOOKUP(V$1,[1]목!$A$1:$AO$21,11,0))</f>
        <v>N</v>
      </c>
      <c r="W11" t="str">
        <f>IF(HLOOKUP(W$1,[1]목!$A$1:$AO$21,11,0)="","",HLOOKUP(W$1,[1]목!$A$1:$AO$21,11,0))</f>
        <v>N</v>
      </c>
      <c r="X11" t="str">
        <f>IF(HLOOKUP(X$1,[1]목!$A$1:$AO$21,11,0)="","",HLOOKUP(X$1,[1]목!$A$1:$AO$21,11,0))</f>
        <v/>
      </c>
      <c r="Y11" t="str">
        <f>IF(HLOOKUP(Y$1,[1]목!$A$1:$AO$21,11,0)="","",HLOOKUP(Y$1,[1]목!$A$1:$AO$21,11,0))</f>
        <v>정규</v>
      </c>
      <c r="Z11" t="str">
        <f>IF(HLOOKUP(Z$1,[1]목!$A$1:$AO$21,11,0)="","",HLOOKUP(Z$1,[1]목!$A$1:$AO$21,11,0))</f>
        <v/>
      </c>
      <c r="AA11" t="str">
        <f>IF(HLOOKUP(AA$1,[1]목!$A$1:$AO$21,11,0)="","",HLOOKUP(AA$1,[1]목!$A$1:$AO$21,11,0))</f>
        <v/>
      </c>
      <c r="AB11" t="str">
        <f>IF(HLOOKUP(AB$1,[1]목!$A$1:$AO$21,11,0)="","",HLOOKUP(AB$1,[1]목!$A$1:$AO$21,11,0))</f>
        <v>그룹1</v>
      </c>
      <c r="AC11" t="str">
        <f>IF(HLOOKUP(AC$1,[1]목!$A$1:$AO$21,11,0)="","",HLOOKUP(AC$1,[1]목!$A$1:$AO$21,11,0))</f>
        <v>STEREO</v>
      </c>
      <c r="AD11" t="str">
        <f>IF(HLOOKUP(AD$1,[1]목!$A$1:$AO$21,11,0)="","",HLOOKUP(AD$1,[1]목!$A$1:$AO$21,11,0))</f>
        <v/>
      </c>
      <c r="AE11" s="1" t="str">
        <f>IF(HLOOKUP(AE$1,[1]목!$A$1:$AO$21,11,0)="","",HLOOKUP(AE$1,[1]목!$A$1:$AO$21,11,0))</f>
        <v/>
      </c>
      <c r="AF11">
        <f>IF(HLOOKUP(AF$1,[1]목!$A$1:$AO$21,11,0)="","",HLOOKUP(AF$1,[1]목!$A$1:$AO$21,11,0))</f>
        <v>0.58680555555555558</v>
      </c>
      <c r="AG11" t="str">
        <f>IF(HLOOKUP(AG$1,[1]목!$A$1:$AO$21,11,0)="","",HLOOKUP(AG$1,[1]목!$A$1:$AO$21,11,0))</f>
        <v>None</v>
      </c>
      <c r="AH11" t="str">
        <f>IF(HLOOKUP(AH$1,[1]목!$A$1:$AO$21,11,0)="","",HLOOKUP(AH$1,[1]목!$A$1:$AO$21,11,0))</f>
        <v>Y</v>
      </c>
      <c r="AI11" s="1" t="str">
        <f>IF(HLOOKUP(AI$1,[1]목!$A$1:$AO$21,11,0)="","",HLOOKUP(AI$1,[1]목!$A$1:$AO$21,11,0))</f>
        <v/>
      </c>
      <c r="AJ11">
        <f>IF(HLOOKUP(AJ$1,[1]목!$A$1:$AO$21,11,0)="","",HLOOKUP(AJ$1,[1]목!$A$1:$AO$21,11,0))</f>
        <v>0.58680555555555558</v>
      </c>
      <c r="AK11">
        <f>IF(HLOOKUP(AK$1,[1]목!$A$1:$AO$21,11,0)="","",HLOOKUP(AK$1,[1]목!$A$1:$AO$21,11,0))</f>
        <v>1</v>
      </c>
      <c r="AL11" t="str">
        <f>IF(HLOOKUP(AL$1,[1]목!$A$1:$AO$21,11,0)="","",HLOOKUP(AL$1,[1]목!$A$1:$AO$21,11,0))</f>
        <v/>
      </c>
      <c r="AM11" t="str">
        <f>IF(HLOOKUP(AM$1,[1]목!$A$1:$AO$21,11,0)="","",HLOOKUP(AM$1,[1]목!$A$1:$AO$21,11,0))</f>
        <v>Y</v>
      </c>
      <c r="AN11">
        <f>IF(HLOOKUP(AN$1,[1]목!$A$1:$AO$21,11,0)="","",HLOOKUP(AN$1,[1]목!$A$1:$AO$21,11,0))</f>
        <v>4</v>
      </c>
      <c r="AO11" t="str">
        <f>IF(HLOOKUP(AO$1,[1]목!$A$1:$AO$21,11,0)="","",HLOOKUP(AO$1,[1]목!$A$1:$AO$21,11,0))</f>
        <v>01:02:29:17</v>
      </c>
    </row>
    <row r="12" spans="1:41" x14ac:dyDescent="0.3">
      <c r="A12" t="str">
        <f>IF(HLOOKUP(A$1,[1]목!$A$1:$AO$21,12,0)="","",HLOOKUP(A$1,[1]목!$A$1:$AO$21,12,0))</f>
        <v>2023.08.10</v>
      </c>
      <c r="B12" s="1">
        <f>IF(HLOOKUP(B$1,[1]목!$A$1:$AO$21,12,0)="","",HLOOKUP(B$1,[1]목!$A$1:$AO$21,12,0))</f>
        <v>0.63888888888888895</v>
      </c>
      <c r="C12" s="1">
        <f>IF(HLOOKUP(C$1,[1]목!$A$1:$AO$21,12,0)="","",HLOOKUP(C$1,[1]목!$A$1:$AO$21,12,0))</f>
        <v>0.71527777777777779</v>
      </c>
      <c r="D12">
        <f>IF(HLOOKUP(D$1,[1]목!$A$1:$AO$21,12,0)="","",HLOOKUP(D$1,[1]목!$A$1:$AO$21,12,0))</f>
        <v>110</v>
      </c>
      <c r="E12">
        <f>IF(HLOOKUP(E$1,[1]목!$A$1:$AO$21,12,0)="","",HLOOKUP(E$1,[1]목!$A$1:$AO$21,12,0))</f>
        <v>106</v>
      </c>
      <c r="F12" t="str">
        <f>IF(HLOOKUP(F$1,[1]목!$A$1:$AO$21,12,0)="","",HLOOKUP(F$1,[1]목!$A$1:$AO$21,12,0))</f>
        <v>Y15-B001</v>
      </c>
      <c r="G12" t="str">
        <f>IF(HLOOKUP(G$1,[1]목!$A$1:$AO$21,12,0)="","",HLOOKUP(G$1,[1]목!$A$1:$AO$21,12,0))</f>
        <v>나혼자산다</v>
      </c>
      <c r="H12" t="str">
        <f>IF(HLOOKUP(H$1,[1]목!$A$1:$AO$21,12,0)="","",HLOOKUP(H$1,[1]목!$A$1:$AO$21,12,0))</f>
        <v>480회</v>
      </c>
      <c r="I12">
        <f>IF(HLOOKUP(I$1,[1]목!$A$1:$AO$21,12,0)="","",HLOOKUP(I$1,[1]목!$A$1:$AO$21,12,0))</f>
        <v>480</v>
      </c>
      <c r="J12" t="str">
        <f>IF(HLOOKUP(J$1,[1]목!$A$1:$AO$21,12,0)="","",HLOOKUP(J$1,[1]목!$A$1:$AO$21,12,0))</f>
        <v>순환</v>
      </c>
      <c r="K12" t="str">
        <f>IF(HLOOKUP(K$1,[1]목!$A$1:$AO$21,12,0)="","",HLOOKUP(K$1,[1]목!$A$1:$AO$21,12,0))</f>
        <v>본방</v>
      </c>
      <c r="L12" t="str">
        <f>IF(HLOOKUP(L$1,[1]목!$A$1:$AO$21,12,0)="","",HLOOKUP(L$1,[1]목!$A$1:$AO$21,12,0))</f>
        <v>HD</v>
      </c>
      <c r="M12" t="str">
        <f>IF(HLOOKUP(M$1,[1]목!$A$1:$AO$21,12,0)="","",HLOOKUP(M$1,[1]목!$A$1:$AO$21,12,0))</f>
        <v>N</v>
      </c>
      <c r="N12" t="str">
        <f>IF(HLOOKUP(N$1,[1]목!$A$1:$AO$21,12,0)="","",HLOOKUP(N$1,[1]목!$A$1:$AO$21,12,0))</f>
        <v>N</v>
      </c>
      <c r="O12" t="str">
        <f>IF(HLOOKUP(O$1,[1]목!$A$1:$AO$21,12,0)="","",HLOOKUP(O$1,[1]목!$A$1:$AO$21,12,0))</f>
        <v>N</v>
      </c>
      <c r="P12" t="str">
        <f>IF(HLOOKUP(P$1,[1]목!$A$1:$AO$21,12,0)="","",HLOOKUP(P$1,[1]목!$A$1:$AO$21,12,0))</f>
        <v>15 세</v>
      </c>
      <c r="Q12">
        <f>IF(HLOOKUP(Q$1,[1]목!$A$1:$AO$21,12,0)="","",HLOOKUP(Q$1,[1]목!$A$1:$AO$21,12,0))</f>
        <v>110</v>
      </c>
      <c r="R12" t="str">
        <f>IF(HLOOKUP(R$1,[1]목!$A$1:$AO$21,12,0)="","",HLOOKUP(R$1,[1]목!$A$1:$AO$21,12,0))</f>
        <v/>
      </c>
      <c r="S12" t="str">
        <f>IF(HLOOKUP(S$1,[1]목!$A$1:$AO$21,12,0)="","",HLOOKUP(S$1,[1]목!$A$1:$AO$21,12,0))</f>
        <v>N</v>
      </c>
      <c r="T12" t="str">
        <f>IF(HLOOKUP(T$1,[1]목!$A$1:$AO$21,12,0)="","",HLOOKUP(T$1,[1]목!$A$1:$AO$21,12,0))</f>
        <v>Y</v>
      </c>
      <c r="U12" t="str">
        <f>IF(HLOOKUP(U$1,[1]목!$A$1:$AO$21,12,0)="","",HLOOKUP(U$1,[1]목!$A$1:$AO$21,12,0))</f>
        <v>Y</v>
      </c>
      <c r="V12" t="str">
        <f>IF(HLOOKUP(V$1,[1]목!$A$1:$AO$21,12,0)="","",HLOOKUP(V$1,[1]목!$A$1:$AO$21,12,0))</f>
        <v>N</v>
      </c>
      <c r="W12" t="str">
        <f>IF(HLOOKUP(W$1,[1]목!$A$1:$AO$21,12,0)="","",HLOOKUP(W$1,[1]목!$A$1:$AO$21,12,0))</f>
        <v>N</v>
      </c>
      <c r="X12" t="str">
        <f>IF(HLOOKUP(X$1,[1]목!$A$1:$AO$21,12,0)="","",HLOOKUP(X$1,[1]목!$A$1:$AO$21,12,0))</f>
        <v/>
      </c>
      <c r="Y12" t="str">
        <f>IF(HLOOKUP(Y$1,[1]목!$A$1:$AO$21,12,0)="","",HLOOKUP(Y$1,[1]목!$A$1:$AO$21,12,0))</f>
        <v>정규</v>
      </c>
      <c r="Z12" t="str">
        <f>IF(HLOOKUP(Z$1,[1]목!$A$1:$AO$21,12,0)="","",HLOOKUP(Z$1,[1]목!$A$1:$AO$21,12,0))</f>
        <v>자료</v>
      </c>
      <c r="AA12" t="str">
        <f>IF(HLOOKUP(AA$1,[1]목!$A$1:$AO$21,12,0)="","",HLOOKUP(AA$1,[1]목!$A$1:$AO$21,12,0))</f>
        <v/>
      </c>
      <c r="AB12" t="str">
        <f>IF(HLOOKUP(AB$1,[1]목!$A$1:$AO$21,12,0)="","",HLOOKUP(AB$1,[1]목!$A$1:$AO$21,12,0))</f>
        <v>그룹1</v>
      </c>
      <c r="AC12" t="str">
        <f>IF(HLOOKUP(AC$1,[1]목!$A$1:$AO$21,12,0)="","",HLOOKUP(AC$1,[1]목!$A$1:$AO$21,12,0))</f>
        <v>STEREO</v>
      </c>
      <c r="AD12" t="str">
        <f>IF(HLOOKUP(AD$1,[1]목!$A$1:$AO$21,12,0)="","",HLOOKUP(AD$1,[1]목!$A$1:$AO$21,12,0))</f>
        <v/>
      </c>
      <c r="AE12" s="1" t="str">
        <f>IF(HLOOKUP(AE$1,[1]목!$A$1:$AO$21,12,0)="","",HLOOKUP(AE$1,[1]목!$A$1:$AO$21,12,0))</f>
        <v/>
      </c>
      <c r="AF12">
        <f>IF(HLOOKUP(AF$1,[1]목!$A$1:$AO$21,12,0)="","",HLOOKUP(AF$1,[1]목!$A$1:$AO$21,12,0))</f>
        <v>0.63888888888888895</v>
      </c>
      <c r="AG12" t="str">
        <f>IF(HLOOKUP(AG$1,[1]목!$A$1:$AO$21,12,0)="","",HLOOKUP(AG$1,[1]목!$A$1:$AO$21,12,0))</f>
        <v>None</v>
      </c>
      <c r="AH12" t="str">
        <f>IF(HLOOKUP(AH$1,[1]목!$A$1:$AO$21,12,0)="","",HLOOKUP(AH$1,[1]목!$A$1:$AO$21,12,0))</f>
        <v>N</v>
      </c>
      <c r="AI12" s="1" t="str">
        <f>IF(HLOOKUP(AI$1,[1]목!$A$1:$AO$21,12,0)="","",HLOOKUP(AI$1,[1]목!$A$1:$AO$21,12,0))</f>
        <v>Y</v>
      </c>
      <c r="AJ12">
        <f>IF(HLOOKUP(AJ$1,[1]목!$A$1:$AO$21,12,0)="","",HLOOKUP(AJ$1,[1]목!$A$1:$AO$21,12,0))</f>
        <v>0.63888888888888895</v>
      </c>
      <c r="AK12">
        <f>IF(HLOOKUP(AK$1,[1]목!$A$1:$AO$21,12,0)="","",HLOOKUP(AK$1,[1]목!$A$1:$AO$21,12,0))</f>
        <v>1</v>
      </c>
      <c r="AL12" t="str">
        <f>IF(HLOOKUP(AL$1,[1]목!$A$1:$AO$21,12,0)="","",HLOOKUP(AL$1,[1]목!$A$1:$AO$21,12,0))</f>
        <v/>
      </c>
      <c r="AM12" t="str">
        <f>IF(HLOOKUP(AM$1,[1]목!$A$1:$AO$21,12,0)="","",HLOOKUP(AM$1,[1]목!$A$1:$AO$21,12,0))</f>
        <v>Y</v>
      </c>
      <c r="AN12">
        <f>IF(HLOOKUP(AN$1,[1]목!$A$1:$AO$21,12,0)="","",HLOOKUP(AN$1,[1]목!$A$1:$AO$21,12,0))</f>
        <v>4</v>
      </c>
      <c r="AO12" t="str">
        <f>IF(HLOOKUP(AO$1,[1]목!$A$1:$AO$21,12,0)="","",HLOOKUP(AO$1,[1]목!$A$1:$AO$21,12,0))</f>
        <v>01:28:31:00</v>
      </c>
    </row>
    <row r="13" spans="1:41" x14ac:dyDescent="0.3">
      <c r="A13" t="str">
        <f>IF(HLOOKUP(A$1,[1]목!$A$1:$AO$21,13,0)="","",HLOOKUP(A$1,[1]목!$A$1:$AO$21,13,0))</f>
        <v>2023.08.10</v>
      </c>
      <c r="B13" s="1">
        <f>IF(HLOOKUP(B$1,[1]목!$A$1:$AO$21,13,0)="","",HLOOKUP(B$1,[1]목!$A$1:$AO$21,13,0))</f>
        <v>0.71527777777777779</v>
      </c>
      <c r="C13" s="1">
        <f>IF(HLOOKUP(C$1,[1]목!$A$1:$AO$21,13,0)="","",HLOOKUP(C$1,[1]목!$A$1:$AO$21,13,0))</f>
        <v>0.78125</v>
      </c>
      <c r="D13">
        <f>IF(HLOOKUP(D$1,[1]목!$A$1:$AO$21,13,0)="","",HLOOKUP(D$1,[1]목!$A$1:$AO$21,13,0))</f>
        <v>95</v>
      </c>
      <c r="E13">
        <f>IF(HLOOKUP(E$1,[1]목!$A$1:$AO$21,13,0)="","",HLOOKUP(E$1,[1]목!$A$1:$AO$21,13,0))</f>
        <v>89</v>
      </c>
      <c r="F13" t="str">
        <f>IF(HLOOKUP(F$1,[1]목!$A$1:$AO$21,13,0)="","",HLOOKUP(F$1,[1]목!$A$1:$AO$21,13,0))</f>
        <v>D23-B006</v>
      </c>
      <c r="G13" t="str">
        <f>IF(HLOOKUP(G$1,[1]목!$A$1:$AO$21,13,0)="","",HLOOKUP(G$1,[1]목!$A$1:$AO$21,13,0))</f>
        <v>아씨 두리안</v>
      </c>
      <c r="H13" t="str">
        <f>IF(HLOOKUP(H$1,[1]목!$A$1:$AO$21,13,0)="","",HLOOKUP(H$1,[1]목!$A$1:$AO$21,13,0))</f>
        <v>13회</v>
      </c>
      <c r="I13">
        <f>IF(HLOOKUP(I$1,[1]목!$A$1:$AO$21,13,0)="","",HLOOKUP(I$1,[1]목!$A$1:$AO$21,13,0))</f>
        <v>13</v>
      </c>
      <c r="J13" t="str">
        <f>IF(HLOOKUP(J$1,[1]목!$A$1:$AO$21,13,0)="","",HLOOKUP(J$1,[1]목!$A$1:$AO$21,13,0))</f>
        <v>순환</v>
      </c>
      <c r="K13" t="str">
        <f>IF(HLOOKUP(K$1,[1]목!$A$1:$AO$21,13,0)="","",HLOOKUP(K$1,[1]목!$A$1:$AO$21,13,0))</f>
        <v>본방</v>
      </c>
      <c r="L13" t="str">
        <f>IF(HLOOKUP(L$1,[1]목!$A$1:$AO$21,13,0)="","",HLOOKUP(L$1,[1]목!$A$1:$AO$21,13,0))</f>
        <v>HD</v>
      </c>
      <c r="M13" t="str">
        <f>IF(HLOOKUP(M$1,[1]목!$A$1:$AO$21,13,0)="","",HLOOKUP(M$1,[1]목!$A$1:$AO$21,13,0))</f>
        <v>N</v>
      </c>
      <c r="N13" t="str">
        <f>IF(HLOOKUP(N$1,[1]목!$A$1:$AO$21,13,0)="","",HLOOKUP(N$1,[1]목!$A$1:$AO$21,13,0))</f>
        <v>N</v>
      </c>
      <c r="O13" t="str">
        <f>IF(HLOOKUP(O$1,[1]목!$A$1:$AO$21,13,0)="","",HLOOKUP(O$1,[1]목!$A$1:$AO$21,13,0))</f>
        <v>N</v>
      </c>
      <c r="P13" t="str">
        <f>IF(HLOOKUP(P$1,[1]목!$A$1:$AO$21,13,0)="","",HLOOKUP(P$1,[1]목!$A$1:$AO$21,13,0))</f>
        <v>15 세</v>
      </c>
      <c r="Q13">
        <f>IF(HLOOKUP(Q$1,[1]목!$A$1:$AO$21,13,0)="","",HLOOKUP(Q$1,[1]목!$A$1:$AO$21,13,0))</f>
        <v>95</v>
      </c>
      <c r="R13" t="str">
        <f>IF(HLOOKUP(R$1,[1]목!$A$1:$AO$21,13,0)="","",HLOOKUP(R$1,[1]목!$A$1:$AO$21,13,0))</f>
        <v/>
      </c>
      <c r="S13" t="str">
        <f>IF(HLOOKUP(S$1,[1]목!$A$1:$AO$21,13,0)="","",HLOOKUP(S$1,[1]목!$A$1:$AO$21,13,0))</f>
        <v>Y</v>
      </c>
      <c r="T13" t="str">
        <f>IF(HLOOKUP(T$1,[1]목!$A$1:$AO$21,13,0)="","",HLOOKUP(T$1,[1]목!$A$1:$AO$21,13,0))</f>
        <v>Y</v>
      </c>
      <c r="U13" t="str">
        <f>IF(HLOOKUP(U$1,[1]목!$A$1:$AO$21,13,0)="","",HLOOKUP(U$1,[1]목!$A$1:$AO$21,13,0))</f>
        <v>Y</v>
      </c>
      <c r="V13" t="str">
        <f>IF(HLOOKUP(V$1,[1]목!$A$1:$AO$21,13,0)="","",HLOOKUP(V$1,[1]목!$A$1:$AO$21,13,0))</f>
        <v>Y</v>
      </c>
      <c r="W13" t="str">
        <f>IF(HLOOKUP(W$1,[1]목!$A$1:$AO$21,13,0)="","",HLOOKUP(W$1,[1]목!$A$1:$AO$21,13,0))</f>
        <v>Y</v>
      </c>
      <c r="X13" t="str">
        <f>IF(HLOOKUP(X$1,[1]목!$A$1:$AO$21,13,0)="","",HLOOKUP(X$1,[1]목!$A$1:$AO$21,13,0))</f>
        <v/>
      </c>
      <c r="Y13" t="str">
        <f>IF(HLOOKUP(Y$1,[1]목!$A$1:$AO$21,13,0)="","",HLOOKUP(Y$1,[1]목!$A$1:$AO$21,13,0))</f>
        <v>정규</v>
      </c>
      <c r="Z13" t="str">
        <f>IF(HLOOKUP(Z$1,[1]목!$A$1:$AO$21,13,0)="","",HLOOKUP(Z$1,[1]목!$A$1:$AO$21,13,0))</f>
        <v>자료</v>
      </c>
      <c r="AA13" t="str">
        <f>IF(HLOOKUP(AA$1,[1]목!$A$1:$AO$21,13,0)="","",HLOOKUP(AA$1,[1]목!$A$1:$AO$21,13,0))</f>
        <v/>
      </c>
      <c r="AB13" t="str">
        <f>IF(HLOOKUP(AB$1,[1]목!$A$1:$AO$21,13,0)="","",HLOOKUP(AB$1,[1]목!$A$1:$AO$21,13,0))</f>
        <v>그룹1</v>
      </c>
      <c r="AC13" t="str">
        <f>IF(HLOOKUP(AC$1,[1]목!$A$1:$AO$21,13,0)="","",HLOOKUP(AC$1,[1]목!$A$1:$AO$21,13,0))</f>
        <v>STEREO</v>
      </c>
      <c r="AD13" t="str">
        <f>IF(HLOOKUP(AD$1,[1]목!$A$1:$AO$21,13,0)="","",HLOOKUP(AD$1,[1]목!$A$1:$AO$21,13,0))</f>
        <v/>
      </c>
      <c r="AE13" s="1" t="str">
        <f>IF(HLOOKUP(AE$1,[1]목!$A$1:$AO$21,13,0)="","",HLOOKUP(AE$1,[1]목!$A$1:$AO$21,13,0))</f>
        <v/>
      </c>
      <c r="AF13">
        <f>IF(HLOOKUP(AF$1,[1]목!$A$1:$AO$21,13,0)="","",HLOOKUP(AF$1,[1]목!$A$1:$AO$21,13,0))</f>
        <v>0.71527777777777779</v>
      </c>
      <c r="AG13" t="str">
        <f>IF(HLOOKUP(AG$1,[1]목!$A$1:$AO$21,13,0)="","",HLOOKUP(AG$1,[1]목!$A$1:$AO$21,13,0))</f>
        <v>None</v>
      </c>
      <c r="AH13" t="str">
        <f>IF(HLOOKUP(AH$1,[1]목!$A$1:$AO$21,13,0)="","",HLOOKUP(AH$1,[1]목!$A$1:$AO$21,13,0))</f>
        <v>Y</v>
      </c>
      <c r="AI13" s="1" t="str">
        <f>IF(HLOOKUP(AI$1,[1]목!$A$1:$AO$21,13,0)="","",HLOOKUP(AI$1,[1]목!$A$1:$AO$21,13,0))</f>
        <v/>
      </c>
      <c r="AJ13">
        <f>IF(HLOOKUP(AJ$1,[1]목!$A$1:$AO$21,13,0)="","",HLOOKUP(AJ$1,[1]목!$A$1:$AO$21,13,0))</f>
        <v>0.71527777777777779</v>
      </c>
      <c r="AK13">
        <f>IF(HLOOKUP(AK$1,[1]목!$A$1:$AO$21,13,0)="","",HLOOKUP(AK$1,[1]목!$A$1:$AO$21,13,0))</f>
        <v>1</v>
      </c>
      <c r="AL13" t="str">
        <f>IF(HLOOKUP(AL$1,[1]목!$A$1:$AO$21,13,0)="","",HLOOKUP(AL$1,[1]목!$A$1:$AO$21,13,0))</f>
        <v/>
      </c>
      <c r="AM13" t="str">
        <f>IF(HLOOKUP(AM$1,[1]목!$A$1:$AO$21,13,0)="","",HLOOKUP(AM$1,[1]목!$A$1:$AO$21,13,0))</f>
        <v>Y</v>
      </c>
      <c r="AN13">
        <f>IF(HLOOKUP(AN$1,[1]목!$A$1:$AO$21,13,0)="","",HLOOKUP(AN$1,[1]목!$A$1:$AO$21,13,0))</f>
        <v>3</v>
      </c>
      <c r="AO13" t="str">
        <f>IF(HLOOKUP(AO$1,[1]목!$A$1:$AO$21,13,0)="","",HLOOKUP(AO$1,[1]목!$A$1:$AO$21,13,0))</f>
        <v>01:14:31:25</v>
      </c>
    </row>
    <row r="14" spans="1:41" x14ac:dyDescent="0.3">
      <c r="A14" t="str">
        <f>IF(HLOOKUP(A$1,[1]목!$A$1:$AO$21,14,0)="","",HLOOKUP(A$1,[1]목!$A$1:$AO$21,14,0))</f>
        <v>2023.08.10</v>
      </c>
      <c r="B14" s="1">
        <f>IF(HLOOKUP(B$1,[1]목!$A$1:$AO$21,14,0)="","",HLOOKUP(B$1,[1]목!$A$1:$AO$21,14,0))</f>
        <v>0.78125</v>
      </c>
      <c r="C14" s="1">
        <f>IF(HLOOKUP(C$1,[1]목!$A$1:$AO$21,14,0)="","",HLOOKUP(C$1,[1]목!$A$1:$AO$21,14,0))</f>
        <v>0.84375</v>
      </c>
      <c r="D14">
        <f>IF(HLOOKUP(D$1,[1]목!$A$1:$AO$21,14,0)="","",HLOOKUP(D$1,[1]목!$A$1:$AO$21,14,0))</f>
        <v>90</v>
      </c>
      <c r="E14">
        <f>IF(HLOOKUP(E$1,[1]목!$A$1:$AO$21,14,0)="","",HLOOKUP(E$1,[1]목!$A$1:$AO$21,14,0))</f>
        <v>93</v>
      </c>
      <c r="F14" t="str">
        <f>IF(HLOOKUP(F$1,[1]목!$A$1:$AO$21,14,0)="","",HLOOKUP(F$1,[1]목!$A$1:$AO$21,14,0))</f>
        <v>D23-B006</v>
      </c>
      <c r="G14" t="str">
        <f>IF(HLOOKUP(G$1,[1]목!$A$1:$AO$21,14,0)="","",HLOOKUP(G$1,[1]목!$A$1:$AO$21,14,0))</f>
        <v>아씨 두리안</v>
      </c>
      <c r="H14" t="str">
        <f>IF(HLOOKUP(H$1,[1]목!$A$1:$AO$21,14,0)="","",HLOOKUP(H$1,[1]목!$A$1:$AO$21,14,0))</f>
        <v>14회</v>
      </c>
      <c r="I14">
        <f>IF(HLOOKUP(I$1,[1]목!$A$1:$AO$21,14,0)="","",HLOOKUP(I$1,[1]목!$A$1:$AO$21,14,0))</f>
        <v>14</v>
      </c>
      <c r="J14" t="str">
        <f>IF(HLOOKUP(J$1,[1]목!$A$1:$AO$21,14,0)="","",HLOOKUP(J$1,[1]목!$A$1:$AO$21,14,0))</f>
        <v>순환</v>
      </c>
      <c r="K14" t="str">
        <f>IF(HLOOKUP(K$1,[1]목!$A$1:$AO$21,14,0)="","",HLOOKUP(K$1,[1]목!$A$1:$AO$21,14,0))</f>
        <v>본방</v>
      </c>
      <c r="L14" t="str">
        <f>IF(HLOOKUP(L$1,[1]목!$A$1:$AO$21,14,0)="","",HLOOKUP(L$1,[1]목!$A$1:$AO$21,14,0))</f>
        <v>HD</v>
      </c>
      <c r="M14" t="str">
        <f>IF(HLOOKUP(M$1,[1]목!$A$1:$AO$21,14,0)="","",HLOOKUP(M$1,[1]목!$A$1:$AO$21,14,0))</f>
        <v>N</v>
      </c>
      <c r="N14" t="str">
        <f>IF(HLOOKUP(N$1,[1]목!$A$1:$AO$21,14,0)="","",HLOOKUP(N$1,[1]목!$A$1:$AO$21,14,0))</f>
        <v>N</v>
      </c>
      <c r="O14" t="str">
        <f>IF(HLOOKUP(O$1,[1]목!$A$1:$AO$21,14,0)="","",HLOOKUP(O$1,[1]목!$A$1:$AO$21,14,0))</f>
        <v>N</v>
      </c>
      <c r="P14" t="str">
        <f>IF(HLOOKUP(P$1,[1]목!$A$1:$AO$21,14,0)="","",HLOOKUP(P$1,[1]목!$A$1:$AO$21,14,0))</f>
        <v>15 세</v>
      </c>
      <c r="Q14">
        <f>IF(HLOOKUP(Q$1,[1]목!$A$1:$AO$21,14,0)="","",HLOOKUP(Q$1,[1]목!$A$1:$AO$21,14,0))</f>
        <v>90</v>
      </c>
      <c r="R14" t="str">
        <f>IF(HLOOKUP(R$1,[1]목!$A$1:$AO$21,14,0)="","",HLOOKUP(R$1,[1]목!$A$1:$AO$21,14,0))</f>
        <v/>
      </c>
      <c r="S14" t="str">
        <f>IF(HLOOKUP(S$1,[1]목!$A$1:$AO$21,14,0)="","",HLOOKUP(S$1,[1]목!$A$1:$AO$21,14,0))</f>
        <v>Y</v>
      </c>
      <c r="T14" t="str">
        <f>IF(HLOOKUP(T$1,[1]목!$A$1:$AO$21,14,0)="","",HLOOKUP(T$1,[1]목!$A$1:$AO$21,14,0))</f>
        <v>Y</v>
      </c>
      <c r="U14" t="str">
        <f>IF(HLOOKUP(U$1,[1]목!$A$1:$AO$21,14,0)="","",HLOOKUP(U$1,[1]목!$A$1:$AO$21,14,0))</f>
        <v>Y</v>
      </c>
      <c r="V14" t="str">
        <f>IF(HLOOKUP(V$1,[1]목!$A$1:$AO$21,14,0)="","",HLOOKUP(V$1,[1]목!$A$1:$AO$21,14,0))</f>
        <v>Y</v>
      </c>
      <c r="W14" t="str">
        <f>IF(HLOOKUP(W$1,[1]목!$A$1:$AO$21,14,0)="","",HLOOKUP(W$1,[1]목!$A$1:$AO$21,14,0))</f>
        <v>Y</v>
      </c>
      <c r="X14" t="str">
        <f>IF(HLOOKUP(X$1,[1]목!$A$1:$AO$21,14,0)="","",HLOOKUP(X$1,[1]목!$A$1:$AO$21,14,0))</f>
        <v/>
      </c>
      <c r="Y14" t="str">
        <f>IF(HLOOKUP(Y$1,[1]목!$A$1:$AO$21,14,0)="","",HLOOKUP(Y$1,[1]목!$A$1:$AO$21,14,0))</f>
        <v>정규</v>
      </c>
      <c r="Z14" t="str">
        <f>IF(HLOOKUP(Z$1,[1]목!$A$1:$AO$21,14,0)="","",HLOOKUP(Z$1,[1]목!$A$1:$AO$21,14,0))</f>
        <v>자료</v>
      </c>
      <c r="AA14" t="str">
        <f>IF(HLOOKUP(AA$1,[1]목!$A$1:$AO$21,14,0)="","",HLOOKUP(AA$1,[1]목!$A$1:$AO$21,14,0))</f>
        <v/>
      </c>
      <c r="AB14" t="str">
        <f>IF(HLOOKUP(AB$1,[1]목!$A$1:$AO$21,14,0)="","",HLOOKUP(AB$1,[1]목!$A$1:$AO$21,14,0))</f>
        <v>그룹1</v>
      </c>
      <c r="AC14" t="str">
        <f>IF(HLOOKUP(AC$1,[1]목!$A$1:$AO$21,14,0)="","",HLOOKUP(AC$1,[1]목!$A$1:$AO$21,14,0))</f>
        <v>STEREO</v>
      </c>
      <c r="AD14" t="str">
        <f>IF(HLOOKUP(AD$1,[1]목!$A$1:$AO$21,14,0)="","",HLOOKUP(AD$1,[1]목!$A$1:$AO$21,14,0))</f>
        <v/>
      </c>
      <c r="AE14" s="1" t="str">
        <f>IF(HLOOKUP(AE$1,[1]목!$A$1:$AO$21,14,0)="","",HLOOKUP(AE$1,[1]목!$A$1:$AO$21,14,0))</f>
        <v/>
      </c>
      <c r="AF14">
        <f>IF(HLOOKUP(AF$1,[1]목!$A$1:$AO$21,14,0)="","",HLOOKUP(AF$1,[1]목!$A$1:$AO$21,14,0))</f>
        <v>0.78125</v>
      </c>
      <c r="AG14" t="str">
        <f>IF(HLOOKUP(AG$1,[1]목!$A$1:$AO$21,14,0)="","",HLOOKUP(AG$1,[1]목!$A$1:$AO$21,14,0))</f>
        <v>None</v>
      </c>
      <c r="AH14" t="str">
        <f>IF(HLOOKUP(AH$1,[1]목!$A$1:$AO$21,14,0)="","",HLOOKUP(AH$1,[1]목!$A$1:$AO$21,14,0))</f>
        <v>Y</v>
      </c>
      <c r="AI14" s="1" t="str">
        <f>IF(HLOOKUP(AI$1,[1]목!$A$1:$AO$21,14,0)="","",HLOOKUP(AI$1,[1]목!$A$1:$AO$21,14,0))</f>
        <v/>
      </c>
      <c r="AJ14">
        <f>IF(HLOOKUP(AJ$1,[1]목!$A$1:$AO$21,14,0)="","",HLOOKUP(AJ$1,[1]목!$A$1:$AO$21,14,0))</f>
        <v>0.78125</v>
      </c>
      <c r="AK14">
        <f>IF(HLOOKUP(AK$1,[1]목!$A$1:$AO$21,14,0)="","",HLOOKUP(AK$1,[1]목!$A$1:$AO$21,14,0))</f>
        <v>1</v>
      </c>
      <c r="AL14" t="str">
        <f>IF(HLOOKUP(AL$1,[1]목!$A$1:$AO$21,14,0)="","",HLOOKUP(AL$1,[1]목!$A$1:$AO$21,14,0))</f>
        <v/>
      </c>
      <c r="AM14" t="str">
        <f>IF(HLOOKUP(AM$1,[1]목!$A$1:$AO$21,14,0)="","",HLOOKUP(AM$1,[1]목!$A$1:$AO$21,14,0))</f>
        <v>Y</v>
      </c>
      <c r="AN14">
        <f>IF(HLOOKUP(AN$1,[1]목!$A$1:$AO$21,14,0)="","",HLOOKUP(AN$1,[1]목!$A$1:$AO$21,14,0))</f>
        <v>3</v>
      </c>
      <c r="AO14" t="str">
        <f>IF(HLOOKUP(AO$1,[1]목!$A$1:$AO$21,14,0)="","",HLOOKUP(AO$1,[1]목!$A$1:$AO$21,14,0))</f>
        <v>01:17:11:11</v>
      </c>
    </row>
    <row r="15" spans="1:41" x14ac:dyDescent="0.3">
      <c r="A15" t="str">
        <f>IF(HLOOKUP(A$1,[1]목!$A$1:$AO$21,15,0)="","",HLOOKUP(A$1,[1]목!$A$1:$AO$21,15,0))</f>
        <v>2023.08.10</v>
      </c>
      <c r="B15" s="1">
        <f>IF(HLOOKUP(B$1,[1]목!$A$1:$AO$21,15,0)="","",HLOOKUP(B$1,[1]목!$A$1:$AO$21,15,0))</f>
        <v>0.84375</v>
      </c>
      <c r="C15" s="1">
        <f>IF(HLOOKUP(C$1,[1]목!$A$1:$AO$21,15,0)="","",HLOOKUP(C$1,[1]목!$A$1:$AO$21,15,0))</f>
        <v>0.90277777777777779</v>
      </c>
      <c r="D15">
        <f>IF(HLOOKUP(D$1,[1]목!$A$1:$AO$21,15,0)="","",HLOOKUP(D$1,[1]목!$A$1:$AO$21,15,0))</f>
        <v>85</v>
      </c>
      <c r="E15">
        <f>IF(HLOOKUP(E$1,[1]목!$A$1:$AO$21,15,0)="","",HLOOKUP(E$1,[1]목!$A$1:$AO$21,15,0))</f>
        <v>0</v>
      </c>
      <c r="F15" t="str">
        <f>IF(HLOOKUP(F$1,[1]목!$A$1:$AO$21,15,0)="","",HLOOKUP(F$1,[1]목!$A$1:$AO$21,15,0))</f>
        <v>D20-B030</v>
      </c>
      <c r="G15" t="str">
        <f>IF(HLOOKUP(G$1,[1]목!$A$1:$AO$21,15,0)="","",HLOOKUP(G$1,[1]목!$A$1:$AO$21,15,0))</f>
        <v>금쪽같은 내 새끼</v>
      </c>
      <c r="H15" t="str">
        <f>IF(HLOOKUP(H$1,[1]목!$A$1:$AO$21,15,0)="","",HLOOKUP(H$1,[1]목!$A$1:$AO$21,15,0))</f>
        <v/>
      </c>
      <c r="I15">
        <f>IF(HLOOKUP(I$1,[1]목!$A$1:$AO$21,15,0)="","",HLOOKUP(I$1,[1]목!$A$1:$AO$21,15,0))</f>
        <v>155</v>
      </c>
      <c r="J15" t="str">
        <f>IF(HLOOKUP(J$1,[1]목!$A$1:$AO$21,15,0)="","",HLOOKUP(J$1,[1]목!$A$1:$AO$21,15,0))</f>
        <v>순환</v>
      </c>
      <c r="K15" t="str">
        <f>IF(HLOOKUP(K$1,[1]목!$A$1:$AO$21,15,0)="","",HLOOKUP(K$1,[1]목!$A$1:$AO$21,15,0))</f>
        <v>재방</v>
      </c>
      <c r="L15" t="str">
        <f>IF(HLOOKUP(L$1,[1]목!$A$1:$AO$21,15,0)="","",HLOOKUP(L$1,[1]목!$A$1:$AO$21,15,0))</f>
        <v>HD</v>
      </c>
      <c r="M15" t="str">
        <f>IF(HLOOKUP(M$1,[1]목!$A$1:$AO$21,15,0)="","",HLOOKUP(M$1,[1]목!$A$1:$AO$21,15,0))</f>
        <v/>
      </c>
      <c r="N15" t="str">
        <f>IF(HLOOKUP(N$1,[1]목!$A$1:$AO$21,15,0)="","",HLOOKUP(N$1,[1]목!$A$1:$AO$21,15,0))</f>
        <v/>
      </c>
      <c r="O15" t="str">
        <f>IF(HLOOKUP(O$1,[1]목!$A$1:$AO$21,15,0)="","",HLOOKUP(O$1,[1]목!$A$1:$AO$21,15,0))</f>
        <v/>
      </c>
      <c r="P15" t="str">
        <f>IF(HLOOKUP(P$1,[1]목!$A$1:$AO$21,15,0)="","",HLOOKUP(P$1,[1]목!$A$1:$AO$21,15,0))</f>
        <v>12 세</v>
      </c>
      <c r="Q15">
        <f>IF(HLOOKUP(Q$1,[1]목!$A$1:$AO$21,15,0)="","",HLOOKUP(Q$1,[1]목!$A$1:$AO$21,15,0))</f>
        <v>85</v>
      </c>
      <c r="R15" t="str">
        <f>IF(HLOOKUP(R$1,[1]목!$A$1:$AO$21,15,0)="","",HLOOKUP(R$1,[1]목!$A$1:$AO$21,15,0))</f>
        <v/>
      </c>
      <c r="S15" t="str">
        <f>IF(HLOOKUP(S$1,[1]목!$A$1:$AO$21,15,0)="","",HLOOKUP(S$1,[1]목!$A$1:$AO$21,15,0))</f>
        <v/>
      </c>
      <c r="T15" t="str">
        <f>IF(HLOOKUP(T$1,[1]목!$A$1:$AO$21,15,0)="","",HLOOKUP(T$1,[1]목!$A$1:$AO$21,15,0))</f>
        <v/>
      </c>
      <c r="U15" t="str">
        <f>IF(HLOOKUP(U$1,[1]목!$A$1:$AO$21,15,0)="","",HLOOKUP(U$1,[1]목!$A$1:$AO$21,15,0))</f>
        <v/>
      </c>
      <c r="V15" t="str">
        <f>IF(HLOOKUP(V$1,[1]목!$A$1:$AO$21,15,0)="","",HLOOKUP(V$1,[1]목!$A$1:$AO$21,15,0))</f>
        <v/>
      </c>
      <c r="W15" t="str">
        <f>IF(HLOOKUP(W$1,[1]목!$A$1:$AO$21,15,0)="","",HLOOKUP(W$1,[1]목!$A$1:$AO$21,15,0))</f>
        <v/>
      </c>
      <c r="X15" t="str">
        <f>IF(HLOOKUP(X$1,[1]목!$A$1:$AO$21,15,0)="","",HLOOKUP(X$1,[1]목!$A$1:$AO$21,15,0))</f>
        <v/>
      </c>
      <c r="Y15" t="str">
        <f>IF(HLOOKUP(Y$1,[1]목!$A$1:$AO$21,15,0)="","",HLOOKUP(Y$1,[1]목!$A$1:$AO$21,15,0))</f>
        <v>정규</v>
      </c>
      <c r="Z15" t="str">
        <f>IF(HLOOKUP(Z$1,[1]목!$A$1:$AO$21,15,0)="","",HLOOKUP(Z$1,[1]목!$A$1:$AO$21,15,0))</f>
        <v>자료</v>
      </c>
      <c r="AA15" t="str">
        <f>IF(HLOOKUP(AA$1,[1]목!$A$1:$AO$21,15,0)="","",HLOOKUP(AA$1,[1]목!$A$1:$AO$21,15,0))</f>
        <v/>
      </c>
      <c r="AB15" t="str">
        <f>IF(HLOOKUP(AB$1,[1]목!$A$1:$AO$21,15,0)="","",HLOOKUP(AB$1,[1]목!$A$1:$AO$21,15,0))</f>
        <v>그룹1</v>
      </c>
      <c r="AC15" t="str">
        <f>IF(HLOOKUP(AC$1,[1]목!$A$1:$AO$21,15,0)="","",HLOOKUP(AC$1,[1]목!$A$1:$AO$21,15,0))</f>
        <v>STEREO</v>
      </c>
      <c r="AD15" t="str">
        <f>IF(HLOOKUP(AD$1,[1]목!$A$1:$AO$21,15,0)="","",HLOOKUP(AD$1,[1]목!$A$1:$AO$21,15,0))</f>
        <v/>
      </c>
      <c r="AE15" s="1" t="str">
        <f>IF(HLOOKUP(AE$1,[1]목!$A$1:$AO$21,15,0)="","",HLOOKUP(AE$1,[1]목!$A$1:$AO$21,15,0))</f>
        <v/>
      </c>
      <c r="AF15">
        <f>IF(HLOOKUP(AF$1,[1]목!$A$1:$AO$21,15,0)="","",HLOOKUP(AF$1,[1]목!$A$1:$AO$21,15,0))</f>
        <v>0.84375</v>
      </c>
      <c r="AG15" t="str">
        <f>IF(HLOOKUP(AG$1,[1]목!$A$1:$AO$21,15,0)="","",HLOOKUP(AG$1,[1]목!$A$1:$AO$21,15,0))</f>
        <v>None</v>
      </c>
      <c r="AH15" t="str">
        <f>IF(HLOOKUP(AH$1,[1]목!$A$1:$AO$21,15,0)="","",HLOOKUP(AH$1,[1]목!$A$1:$AO$21,15,0))</f>
        <v>Y</v>
      </c>
      <c r="AI15" s="1" t="str">
        <f>IF(HLOOKUP(AI$1,[1]목!$A$1:$AO$21,15,0)="","",HLOOKUP(AI$1,[1]목!$A$1:$AO$21,15,0))</f>
        <v/>
      </c>
      <c r="AJ15">
        <f>IF(HLOOKUP(AJ$1,[1]목!$A$1:$AO$21,15,0)="","",HLOOKUP(AJ$1,[1]목!$A$1:$AO$21,15,0))</f>
        <v>0.84375</v>
      </c>
      <c r="AK15">
        <f>IF(HLOOKUP(AK$1,[1]목!$A$1:$AO$21,15,0)="","",HLOOKUP(AK$1,[1]목!$A$1:$AO$21,15,0))</f>
        <v>1</v>
      </c>
      <c r="AL15" t="str">
        <f>IF(HLOOKUP(AL$1,[1]목!$A$1:$AO$21,15,0)="","",HLOOKUP(AL$1,[1]목!$A$1:$AO$21,15,0))</f>
        <v/>
      </c>
      <c r="AM15" t="str">
        <f>IF(HLOOKUP(AM$1,[1]목!$A$1:$AO$21,15,0)="","",HLOOKUP(AM$1,[1]목!$A$1:$AO$21,15,0))</f>
        <v>Y</v>
      </c>
      <c r="AN15">
        <f>IF(HLOOKUP(AN$1,[1]목!$A$1:$AO$21,15,0)="","",HLOOKUP(AN$1,[1]목!$A$1:$AO$21,15,0))</f>
        <v>0</v>
      </c>
      <c r="AO15" t="str">
        <f>IF(HLOOKUP(AO$1,[1]목!$A$1:$AO$21,15,0)="","",HLOOKUP(AO$1,[1]목!$A$1:$AO$21,15,0))</f>
        <v>00:00:00:00</v>
      </c>
    </row>
    <row r="16" spans="1:41" x14ac:dyDescent="0.3">
      <c r="A16" t="str">
        <f>IF(HLOOKUP(A$1,[1]목!$A$1:$AO$21,16,0)="","",HLOOKUP(A$1,[1]목!$A$1:$AO$21,16,0))</f>
        <v>2023.08.10</v>
      </c>
      <c r="B16" s="1">
        <f>IF(HLOOKUP(B$1,[1]목!$A$1:$AO$21,16,0)="","",HLOOKUP(B$1,[1]목!$A$1:$AO$21,16,0))</f>
        <v>0.90277777777777779</v>
      </c>
      <c r="C16" s="1">
        <f>IF(HLOOKUP(C$1,[1]목!$A$1:$AO$21,16,0)="","",HLOOKUP(C$1,[1]목!$A$1:$AO$21,16,0))</f>
        <v>0.97916666666666663</v>
      </c>
      <c r="D16">
        <f>IF(HLOOKUP(D$1,[1]목!$A$1:$AO$21,16,0)="","",HLOOKUP(D$1,[1]목!$A$1:$AO$21,16,0))</f>
        <v>110</v>
      </c>
      <c r="E16">
        <f>IF(HLOOKUP(E$1,[1]목!$A$1:$AO$21,16,0)="","",HLOOKUP(E$1,[1]목!$A$1:$AO$21,16,0))</f>
        <v>106</v>
      </c>
      <c r="F16" t="str">
        <f>IF(HLOOKUP(F$1,[1]목!$A$1:$AO$21,16,0)="","",HLOOKUP(F$1,[1]목!$A$1:$AO$21,16,0))</f>
        <v>Y15-B001</v>
      </c>
      <c r="G16" t="str">
        <f>IF(HLOOKUP(G$1,[1]목!$A$1:$AO$21,16,0)="","",HLOOKUP(G$1,[1]목!$A$1:$AO$21,16,0))</f>
        <v>나혼자산다</v>
      </c>
      <c r="H16" t="str">
        <f>IF(HLOOKUP(H$1,[1]목!$A$1:$AO$21,16,0)="","",HLOOKUP(H$1,[1]목!$A$1:$AO$21,16,0))</f>
        <v>480회</v>
      </c>
      <c r="I16">
        <f>IF(HLOOKUP(I$1,[1]목!$A$1:$AO$21,16,0)="","",HLOOKUP(I$1,[1]목!$A$1:$AO$21,16,0))</f>
        <v>480</v>
      </c>
      <c r="J16" t="str">
        <f>IF(HLOOKUP(J$1,[1]목!$A$1:$AO$21,16,0)="","",HLOOKUP(J$1,[1]목!$A$1:$AO$21,16,0))</f>
        <v>순환</v>
      </c>
      <c r="K16" t="str">
        <f>IF(HLOOKUP(K$1,[1]목!$A$1:$AO$21,16,0)="","",HLOOKUP(K$1,[1]목!$A$1:$AO$21,16,0))</f>
        <v>재방</v>
      </c>
      <c r="L16" t="str">
        <f>IF(HLOOKUP(L$1,[1]목!$A$1:$AO$21,16,0)="","",HLOOKUP(L$1,[1]목!$A$1:$AO$21,16,0))</f>
        <v>HD</v>
      </c>
      <c r="M16" t="str">
        <f>IF(HLOOKUP(M$1,[1]목!$A$1:$AO$21,16,0)="","",HLOOKUP(M$1,[1]목!$A$1:$AO$21,16,0))</f>
        <v>N</v>
      </c>
      <c r="N16" t="str">
        <f>IF(HLOOKUP(N$1,[1]목!$A$1:$AO$21,16,0)="","",HLOOKUP(N$1,[1]목!$A$1:$AO$21,16,0))</f>
        <v>N</v>
      </c>
      <c r="O16" t="str">
        <f>IF(HLOOKUP(O$1,[1]목!$A$1:$AO$21,16,0)="","",HLOOKUP(O$1,[1]목!$A$1:$AO$21,16,0))</f>
        <v>N</v>
      </c>
      <c r="P16" t="str">
        <f>IF(HLOOKUP(P$1,[1]목!$A$1:$AO$21,16,0)="","",HLOOKUP(P$1,[1]목!$A$1:$AO$21,16,0))</f>
        <v>15 세</v>
      </c>
      <c r="Q16">
        <f>IF(HLOOKUP(Q$1,[1]목!$A$1:$AO$21,16,0)="","",HLOOKUP(Q$1,[1]목!$A$1:$AO$21,16,0))</f>
        <v>110</v>
      </c>
      <c r="R16" t="str">
        <f>IF(HLOOKUP(R$1,[1]목!$A$1:$AO$21,16,0)="","",HLOOKUP(R$1,[1]목!$A$1:$AO$21,16,0))</f>
        <v/>
      </c>
      <c r="S16" t="str">
        <f>IF(HLOOKUP(S$1,[1]목!$A$1:$AO$21,16,0)="","",HLOOKUP(S$1,[1]목!$A$1:$AO$21,16,0))</f>
        <v>N</v>
      </c>
      <c r="T16" t="str">
        <f>IF(HLOOKUP(T$1,[1]목!$A$1:$AO$21,16,0)="","",HLOOKUP(T$1,[1]목!$A$1:$AO$21,16,0))</f>
        <v>Y</v>
      </c>
      <c r="U16" t="str">
        <f>IF(HLOOKUP(U$1,[1]목!$A$1:$AO$21,16,0)="","",HLOOKUP(U$1,[1]목!$A$1:$AO$21,16,0))</f>
        <v>Y</v>
      </c>
      <c r="V16" t="str">
        <f>IF(HLOOKUP(V$1,[1]목!$A$1:$AO$21,16,0)="","",HLOOKUP(V$1,[1]목!$A$1:$AO$21,16,0))</f>
        <v>N</v>
      </c>
      <c r="W16" t="str">
        <f>IF(HLOOKUP(W$1,[1]목!$A$1:$AO$21,16,0)="","",HLOOKUP(W$1,[1]목!$A$1:$AO$21,16,0))</f>
        <v>N</v>
      </c>
      <c r="X16" t="str">
        <f>IF(HLOOKUP(X$1,[1]목!$A$1:$AO$21,16,0)="","",HLOOKUP(X$1,[1]목!$A$1:$AO$21,16,0))</f>
        <v/>
      </c>
      <c r="Y16" t="str">
        <f>IF(HLOOKUP(Y$1,[1]목!$A$1:$AO$21,16,0)="","",HLOOKUP(Y$1,[1]목!$A$1:$AO$21,16,0))</f>
        <v>정규</v>
      </c>
      <c r="Z16" t="str">
        <f>IF(HLOOKUP(Z$1,[1]목!$A$1:$AO$21,16,0)="","",HLOOKUP(Z$1,[1]목!$A$1:$AO$21,16,0))</f>
        <v/>
      </c>
      <c r="AA16" t="str">
        <f>IF(HLOOKUP(AA$1,[1]목!$A$1:$AO$21,16,0)="","",HLOOKUP(AA$1,[1]목!$A$1:$AO$21,16,0))</f>
        <v/>
      </c>
      <c r="AB16" t="str">
        <f>IF(HLOOKUP(AB$1,[1]목!$A$1:$AO$21,16,0)="","",HLOOKUP(AB$1,[1]목!$A$1:$AO$21,16,0))</f>
        <v>그룹1</v>
      </c>
      <c r="AC16" t="str">
        <f>IF(HLOOKUP(AC$1,[1]목!$A$1:$AO$21,16,0)="","",HLOOKUP(AC$1,[1]목!$A$1:$AO$21,16,0))</f>
        <v>STEREO</v>
      </c>
      <c r="AD16" t="str">
        <f>IF(HLOOKUP(AD$1,[1]목!$A$1:$AO$21,16,0)="","",HLOOKUP(AD$1,[1]목!$A$1:$AO$21,16,0))</f>
        <v/>
      </c>
      <c r="AE16" s="1" t="str">
        <f>IF(HLOOKUP(AE$1,[1]목!$A$1:$AO$21,16,0)="","",HLOOKUP(AE$1,[1]목!$A$1:$AO$21,16,0))</f>
        <v/>
      </c>
      <c r="AF16">
        <f>IF(HLOOKUP(AF$1,[1]목!$A$1:$AO$21,16,0)="","",HLOOKUP(AF$1,[1]목!$A$1:$AO$21,16,0))</f>
        <v>0.90277777777777779</v>
      </c>
      <c r="AG16" t="str">
        <f>IF(HLOOKUP(AG$1,[1]목!$A$1:$AO$21,16,0)="","",HLOOKUP(AG$1,[1]목!$A$1:$AO$21,16,0))</f>
        <v>None</v>
      </c>
      <c r="AH16" t="str">
        <f>IF(HLOOKUP(AH$1,[1]목!$A$1:$AO$21,16,0)="","",HLOOKUP(AH$1,[1]목!$A$1:$AO$21,16,0))</f>
        <v>N</v>
      </c>
      <c r="AI16" s="1" t="str">
        <f>IF(HLOOKUP(AI$1,[1]목!$A$1:$AO$21,16,0)="","",HLOOKUP(AI$1,[1]목!$A$1:$AO$21,16,0))</f>
        <v>Y</v>
      </c>
      <c r="AJ16">
        <f>IF(HLOOKUP(AJ$1,[1]목!$A$1:$AO$21,16,0)="","",HLOOKUP(AJ$1,[1]목!$A$1:$AO$21,16,0))</f>
        <v>0.90277777777777779</v>
      </c>
      <c r="AK16">
        <f>IF(HLOOKUP(AK$1,[1]목!$A$1:$AO$21,16,0)="","",HLOOKUP(AK$1,[1]목!$A$1:$AO$21,16,0))</f>
        <v>1</v>
      </c>
      <c r="AL16" t="str">
        <f>IF(HLOOKUP(AL$1,[1]목!$A$1:$AO$21,16,0)="","",HLOOKUP(AL$1,[1]목!$A$1:$AO$21,16,0))</f>
        <v/>
      </c>
      <c r="AM16" t="str">
        <f>IF(HLOOKUP(AM$1,[1]목!$A$1:$AO$21,16,0)="","",HLOOKUP(AM$1,[1]목!$A$1:$AO$21,16,0))</f>
        <v>Y</v>
      </c>
      <c r="AN16">
        <f>IF(HLOOKUP(AN$1,[1]목!$A$1:$AO$21,16,0)="","",HLOOKUP(AN$1,[1]목!$A$1:$AO$21,16,0))</f>
        <v>4</v>
      </c>
      <c r="AO16" t="str">
        <f>IF(HLOOKUP(AO$1,[1]목!$A$1:$AO$21,16,0)="","",HLOOKUP(AO$1,[1]목!$A$1:$AO$21,16,0))</f>
        <v>01:28:31:00</v>
      </c>
    </row>
    <row r="17" spans="1:41" x14ac:dyDescent="0.3">
      <c r="A17" t="str">
        <f>IF(HLOOKUP(A$1,[1]목!$A$1:$AO$21,17,0)="","",HLOOKUP(A$1,[1]목!$A$1:$AO$21,17,0))</f>
        <v>2023.08.10</v>
      </c>
      <c r="B17" s="1">
        <f>IF(HLOOKUP(B$1,[1]목!$A$1:$AO$21,17,0)="","",HLOOKUP(B$1,[1]목!$A$1:$AO$21,17,0))</f>
        <v>0.97916666666666663</v>
      </c>
      <c r="C17" s="1">
        <f>IF(HLOOKUP(C$1,[1]목!$A$1:$AO$21,17,0)="","",HLOOKUP(C$1,[1]목!$A$1:$AO$21,17,0))</f>
        <v>1.0590277777777779</v>
      </c>
      <c r="D17">
        <f>IF(HLOOKUP(D$1,[1]목!$A$1:$AO$21,17,0)="","",HLOOKUP(D$1,[1]목!$A$1:$AO$21,17,0))</f>
        <v>115</v>
      </c>
      <c r="E17">
        <f>IF(HLOOKUP(E$1,[1]목!$A$1:$AO$21,17,0)="","",HLOOKUP(E$1,[1]목!$A$1:$AO$21,17,0))</f>
        <v>114</v>
      </c>
      <c r="F17" t="str">
        <f>IF(HLOOKUP(F$1,[1]목!$A$1:$AO$21,17,0)="","",HLOOKUP(F$1,[1]목!$A$1:$AO$21,17,0))</f>
        <v>D23-B009</v>
      </c>
      <c r="G17" t="str">
        <f>IF(HLOOKUP(G$1,[1]목!$A$1:$AO$21,17,0)="","",HLOOKUP(G$1,[1]목!$A$1:$AO$21,17,0))</f>
        <v>벌거벗은 세계사</v>
      </c>
      <c r="H17" t="str">
        <f>IF(HLOOKUP(H$1,[1]목!$A$1:$AO$21,17,0)="","",HLOOKUP(H$1,[1]목!$A$1:$AO$21,17,0))</f>
        <v>82회</v>
      </c>
      <c r="I17">
        <f>IF(HLOOKUP(I$1,[1]목!$A$1:$AO$21,17,0)="","",HLOOKUP(I$1,[1]목!$A$1:$AO$21,17,0))</f>
        <v>82</v>
      </c>
      <c r="J17" t="str">
        <f>IF(HLOOKUP(J$1,[1]목!$A$1:$AO$21,17,0)="","",HLOOKUP(J$1,[1]목!$A$1:$AO$21,17,0))</f>
        <v>순환</v>
      </c>
      <c r="K17" t="str">
        <f>IF(HLOOKUP(K$1,[1]목!$A$1:$AO$21,17,0)="","",HLOOKUP(K$1,[1]목!$A$1:$AO$21,17,0))</f>
        <v>본방</v>
      </c>
      <c r="L17" t="str">
        <f>IF(HLOOKUP(L$1,[1]목!$A$1:$AO$21,17,0)="","",HLOOKUP(L$1,[1]목!$A$1:$AO$21,17,0))</f>
        <v>HD</v>
      </c>
      <c r="M17" t="str">
        <f>IF(HLOOKUP(M$1,[1]목!$A$1:$AO$21,17,0)="","",HLOOKUP(M$1,[1]목!$A$1:$AO$21,17,0))</f>
        <v>N</v>
      </c>
      <c r="N17" t="str">
        <f>IF(HLOOKUP(N$1,[1]목!$A$1:$AO$21,17,0)="","",HLOOKUP(N$1,[1]목!$A$1:$AO$21,17,0))</f>
        <v>N</v>
      </c>
      <c r="O17" t="str">
        <f>IF(HLOOKUP(O$1,[1]목!$A$1:$AO$21,17,0)="","",HLOOKUP(O$1,[1]목!$A$1:$AO$21,17,0))</f>
        <v>N</v>
      </c>
      <c r="P17" t="str">
        <f>IF(HLOOKUP(P$1,[1]목!$A$1:$AO$21,17,0)="","",HLOOKUP(P$1,[1]목!$A$1:$AO$21,17,0))</f>
        <v>12 세</v>
      </c>
      <c r="Q17">
        <f>IF(HLOOKUP(Q$1,[1]목!$A$1:$AO$21,17,0)="","",HLOOKUP(Q$1,[1]목!$A$1:$AO$21,17,0))</f>
        <v>115</v>
      </c>
      <c r="R17" t="str">
        <f>IF(HLOOKUP(R$1,[1]목!$A$1:$AO$21,17,0)="","",HLOOKUP(R$1,[1]목!$A$1:$AO$21,17,0))</f>
        <v/>
      </c>
      <c r="S17" t="str">
        <f>IF(HLOOKUP(S$1,[1]목!$A$1:$AO$21,17,0)="","",HLOOKUP(S$1,[1]목!$A$1:$AO$21,17,0))</f>
        <v>N</v>
      </c>
      <c r="T17" t="str">
        <f>IF(HLOOKUP(T$1,[1]목!$A$1:$AO$21,17,0)="","",HLOOKUP(T$1,[1]목!$A$1:$AO$21,17,0))</f>
        <v>N</v>
      </c>
      <c r="U17" t="str">
        <f>IF(HLOOKUP(U$1,[1]목!$A$1:$AO$21,17,0)="","",HLOOKUP(U$1,[1]목!$A$1:$AO$21,17,0))</f>
        <v>N</v>
      </c>
      <c r="V17" t="str">
        <f>IF(HLOOKUP(V$1,[1]목!$A$1:$AO$21,17,0)="","",HLOOKUP(V$1,[1]목!$A$1:$AO$21,17,0))</f>
        <v>N</v>
      </c>
      <c r="W17" t="str">
        <f>IF(HLOOKUP(W$1,[1]목!$A$1:$AO$21,17,0)="","",HLOOKUP(W$1,[1]목!$A$1:$AO$21,17,0))</f>
        <v>N</v>
      </c>
      <c r="X17" t="str">
        <f>IF(HLOOKUP(X$1,[1]목!$A$1:$AO$21,17,0)="","",HLOOKUP(X$1,[1]목!$A$1:$AO$21,17,0))</f>
        <v/>
      </c>
      <c r="Y17" t="str">
        <f>IF(HLOOKUP(Y$1,[1]목!$A$1:$AO$21,17,0)="","",HLOOKUP(Y$1,[1]목!$A$1:$AO$21,17,0))</f>
        <v>정규</v>
      </c>
      <c r="Z17" t="str">
        <f>IF(HLOOKUP(Z$1,[1]목!$A$1:$AO$21,17,0)="","",HLOOKUP(Z$1,[1]목!$A$1:$AO$21,17,0))</f>
        <v>자료</v>
      </c>
      <c r="AA17" t="str">
        <f>IF(HLOOKUP(AA$1,[1]목!$A$1:$AO$21,17,0)="","",HLOOKUP(AA$1,[1]목!$A$1:$AO$21,17,0))</f>
        <v/>
      </c>
      <c r="AB17" t="str">
        <f>IF(HLOOKUP(AB$1,[1]목!$A$1:$AO$21,17,0)="","",HLOOKUP(AB$1,[1]목!$A$1:$AO$21,17,0))</f>
        <v>그룹1</v>
      </c>
      <c r="AC17" t="str">
        <f>IF(HLOOKUP(AC$1,[1]목!$A$1:$AO$21,17,0)="","",HLOOKUP(AC$1,[1]목!$A$1:$AO$21,17,0))</f>
        <v>STEREO</v>
      </c>
      <c r="AD17" t="str">
        <f>IF(HLOOKUP(AD$1,[1]목!$A$1:$AO$21,17,0)="","",HLOOKUP(AD$1,[1]목!$A$1:$AO$21,17,0))</f>
        <v/>
      </c>
      <c r="AE17" s="1" t="str">
        <f>IF(HLOOKUP(AE$1,[1]목!$A$1:$AO$21,17,0)="","",HLOOKUP(AE$1,[1]목!$A$1:$AO$21,17,0))</f>
        <v/>
      </c>
      <c r="AF17">
        <f>IF(HLOOKUP(AF$1,[1]목!$A$1:$AO$21,17,0)="","",HLOOKUP(AF$1,[1]목!$A$1:$AO$21,17,0))</f>
        <v>0.97916666666666663</v>
      </c>
      <c r="AG17" t="str">
        <f>IF(HLOOKUP(AG$1,[1]목!$A$1:$AO$21,17,0)="","",HLOOKUP(AG$1,[1]목!$A$1:$AO$21,17,0))</f>
        <v>None</v>
      </c>
      <c r="AH17" t="str">
        <f>IF(HLOOKUP(AH$1,[1]목!$A$1:$AO$21,17,0)="","",HLOOKUP(AH$1,[1]목!$A$1:$AO$21,17,0))</f>
        <v>Y</v>
      </c>
      <c r="AI17" s="1" t="str">
        <f>IF(HLOOKUP(AI$1,[1]목!$A$1:$AO$21,17,0)="","",HLOOKUP(AI$1,[1]목!$A$1:$AO$21,17,0))</f>
        <v/>
      </c>
      <c r="AJ17">
        <f>IF(HLOOKUP(AJ$1,[1]목!$A$1:$AO$21,17,0)="","",HLOOKUP(AJ$1,[1]목!$A$1:$AO$21,17,0))</f>
        <v>0.97916666666666663</v>
      </c>
      <c r="AK17">
        <f>IF(HLOOKUP(AK$1,[1]목!$A$1:$AO$21,17,0)="","",HLOOKUP(AK$1,[1]목!$A$1:$AO$21,17,0))</f>
        <v>1</v>
      </c>
      <c r="AL17" t="str">
        <f>IF(HLOOKUP(AL$1,[1]목!$A$1:$AO$21,17,0)="","",HLOOKUP(AL$1,[1]목!$A$1:$AO$21,17,0))</f>
        <v/>
      </c>
      <c r="AM17" t="str">
        <f>IF(HLOOKUP(AM$1,[1]목!$A$1:$AO$21,17,0)="","",HLOOKUP(AM$1,[1]목!$A$1:$AO$21,17,0))</f>
        <v>Y</v>
      </c>
      <c r="AN17">
        <f>IF(HLOOKUP(AN$1,[1]목!$A$1:$AO$21,17,0)="","",HLOOKUP(AN$1,[1]목!$A$1:$AO$21,17,0))</f>
        <v>4</v>
      </c>
      <c r="AO17" t="str">
        <f>IF(HLOOKUP(AO$1,[1]목!$A$1:$AO$21,17,0)="","",HLOOKUP(AO$1,[1]목!$A$1:$AO$21,17,0))</f>
        <v>01:34:35:00</v>
      </c>
    </row>
    <row r="18" spans="1:41" x14ac:dyDescent="0.3">
      <c r="A18" t="str">
        <f>IF(HLOOKUP(A$1,[1]목!$A$1:$AO$21,18,0)="","",HLOOKUP(A$1,[1]목!$A$1:$AO$21,18,0))</f>
        <v>2023.08.10</v>
      </c>
      <c r="B18" s="1">
        <f>IF(HLOOKUP(B$1,[1]목!$A$1:$AO$21,18,0)="","",HLOOKUP(B$1,[1]목!$A$1:$AO$21,18,0))</f>
        <v>1.0590277777777779</v>
      </c>
      <c r="C18" s="1">
        <f>IF(HLOOKUP(C$1,[1]목!$A$1:$AO$21,18,0)="","",HLOOKUP(C$1,[1]목!$A$1:$AO$21,18,0))</f>
        <v>1.0833333333333333</v>
      </c>
      <c r="D18">
        <f>IF(HLOOKUP(D$1,[1]목!$A$1:$AO$21,18,0)="","",HLOOKUP(D$1,[1]목!$A$1:$AO$21,18,0))</f>
        <v>35</v>
      </c>
      <c r="E18">
        <f>IF(HLOOKUP(E$1,[1]목!$A$1:$AO$21,18,0)="","",HLOOKUP(E$1,[1]목!$A$1:$AO$21,18,0))</f>
        <v>0</v>
      </c>
      <c r="F18" t="str">
        <f>IF(HLOOKUP(F$1,[1]목!$A$1:$AO$21,18,0)="","",HLOOKUP(F$1,[1]목!$A$1:$AO$21,18,0))</f>
        <v>C23-A006</v>
      </c>
      <c r="G18" t="str">
        <f>IF(HLOOKUP(G$1,[1]목!$A$1:$AO$21,18,0)="","",HLOOKUP(G$1,[1]목!$A$1:$AO$21,18,0))</f>
        <v>미친원정대</v>
      </c>
      <c r="H18" t="str">
        <f>IF(HLOOKUP(H$1,[1]목!$A$1:$AO$21,18,0)="","",HLOOKUP(H$1,[1]목!$A$1:$AO$21,18,0))</f>
        <v/>
      </c>
      <c r="I18">
        <f>IF(HLOOKUP(I$1,[1]목!$A$1:$AO$21,18,0)="","",HLOOKUP(I$1,[1]목!$A$1:$AO$21,18,0))</f>
        <v>9</v>
      </c>
      <c r="J18" t="str">
        <f>IF(HLOOKUP(J$1,[1]목!$A$1:$AO$21,18,0)="","",HLOOKUP(J$1,[1]목!$A$1:$AO$21,18,0))</f>
        <v>순환</v>
      </c>
      <c r="K18" t="str">
        <f>IF(HLOOKUP(K$1,[1]목!$A$1:$AO$21,18,0)="","",HLOOKUP(K$1,[1]목!$A$1:$AO$21,18,0))</f>
        <v>재방</v>
      </c>
      <c r="L18" t="str">
        <f>IF(HLOOKUP(L$1,[1]목!$A$1:$AO$21,18,0)="","",HLOOKUP(L$1,[1]목!$A$1:$AO$21,18,0))</f>
        <v>HD</v>
      </c>
      <c r="M18" t="str">
        <f>IF(HLOOKUP(M$1,[1]목!$A$1:$AO$21,18,0)="","",HLOOKUP(M$1,[1]목!$A$1:$AO$21,18,0))</f>
        <v/>
      </c>
      <c r="N18" t="str">
        <f>IF(HLOOKUP(N$1,[1]목!$A$1:$AO$21,18,0)="","",HLOOKUP(N$1,[1]목!$A$1:$AO$21,18,0))</f>
        <v/>
      </c>
      <c r="O18" t="str">
        <f>IF(HLOOKUP(O$1,[1]목!$A$1:$AO$21,18,0)="","",HLOOKUP(O$1,[1]목!$A$1:$AO$21,18,0))</f>
        <v/>
      </c>
      <c r="P18" t="str">
        <f>IF(HLOOKUP(P$1,[1]목!$A$1:$AO$21,18,0)="","",HLOOKUP(P$1,[1]목!$A$1:$AO$21,18,0))</f>
        <v>15 세</v>
      </c>
      <c r="Q18">
        <f>IF(HLOOKUP(Q$1,[1]목!$A$1:$AO$21,18,0)="","",HLOOKUP(Q$1,[1]목!$A$1:$AO$21,18,0))</f>
        <v>35</v>
      </c>
      <c r="R18" t="str">
        <f>IF(HLOOKUP(R$1,[1]목!$A$1:$AO$21,18,0)="","",HLOOKUP(R$1,[1]목!$A$1:$AO$21,18,0))</f>
        <v/>
      </c>
      <c r="S18" t="str">
        <f>IF(HLOOKUP(S$1,[1]목!$A$1:$AO$21,18,0)="","",HLOOKUP(S$1,[1]목!$A$1:$AO$21,18,0))</f>
        <v>Y</v>
      </c>
      <c r="T18" t="str">
        <f>IF(HLOOKUP(T$1,[1]목!$A$1:$AO$21,18,0)="","",HLOOKUP(T$1,[1]목!$A$1:$AO$21,18,0))</f>
        <v>Y</v>
      </c>
      <c r="U18" t="str">
        <f>IF(HLOOKUP(U$1,[1]목!$A$1:$AO$21,18,0)="","",HLOOKUP(U$1,[1]목!$A$1:$AO$21,18,0))</f>
        <v>Y</v>
      </c>
      <c r="V18" t="str">
        <f>IF(HLOOKUP(V$1,[1]목!$A$1:$AO$21,18,0)="","",HLOOKUP(V$1,[1]목!$A$1:$AO$21,18,0))</f>
        <v/>
      </c>
      <c r="W18" t="str">
        <f>IF(HLOOKUP(W$1,[1]목!$A$1:$AO$21,18,0)="","",HLOOKUP(W$1,[1]목!$A$1:$AO$21,18,0))</f>
        <v/>
      </c>
      <c r="X18" t="str">
        <f>IF(HLOOKUP(X$1,[1]목!$A$1:$AO$21,18,0)="","",HLOOKUP(X$1,[1]목!$A$1:$AO$21,18,0))</f>
        <v/>
      </c>
      <c r="Y18" t="str">
        <f>IF(HLOOKUP(Y$1,[1]목!$A$1:$AO$21,18,0)="","",HLOOKUP(Y$1,[1]목!$A$1:$AO$21,18,0))</f>
        <v>정규</v>
      </c>
      <c r="Z18" t="str">
        <f>IF(HLOOKUP(Z$1,[1]목!$A$1:$AO$21,18,0)="","",HLOOKUP(Z$1,[1]목!$A$1:$AO$21,18,0))</f>
        <v>자료</v>
      </c>
      <c r="AA18" t="str">
        <f>IF(HLOOKUP(AA$1,[1]목!$A$1:$AO$21,18,0)="","",HLOOKUP(AA$1,[1]목!$A$1:$AO$21,18,0))</f>
        <v/>
      </c>
      <c r="AB18" t="str">
        <f>IF(HLOOKUP(AB$1,[1]목!$A$1:$AO$21,18,0)="","",HLOOKUP(AB$1,[1]목!$A$1:$AO$21,18,0))</f>
        <v>그룹1</v>
      </c>
      <c r="AC18" t="str">
        <f>IF(HLOOKUP(AC$1,[1]목!$A$1:$AO$21,18,0)="","",HLOOKUP(AC$1,[1]목!$A$1:$AO$21,18,0))</f>
        <v>STEREO</v>
      </c>
      <c r="AD18" t="str">
        <f>IF(HLOOKUP(AD$1,[1]목!$A$1:$AO$21,18,0)="","",HLOOKUP(AD$1,[1]목!$A$1:$AO$21,18,0))</f>
        <v/>
      </c>
      <c r="AE18" s="1" t="str">
        <f>IF(HLOOKUP(AE$1,[1]목!$A$1:$AO$21,18,0)="","",HLOOKUP(AE$1,[1]목!$A$1:$AO$21,18,0))</f>
        <v/>
      </c>
      <c r="AF18">
        <f>IF(HLOOKUP(AF$1,[1]목!$A$1:$AO$21,18,0)="","",HLOOKUP(AF$1,[1]목!$A$1:$AO$21,18,0))</f>
        <v>1.0590277777777779</v>
      </c>
      <c r="AG18" t="str">
        <f>IF(HLOOKUP(AG$1,[1]목!$A$1:$AO$21,18,0)="","",HLOOKUP(AG$1,[1]목!$A$1:$AO$21,18,0))</f>
        <v>None</v>
      </c>
      <c r="AH18" t="str">
        <f>IF(HLOOKUP(AH$1,[1]목!$A$1:$AO$21,18,0)="","",HLOOKUP(AH$1,[1]목!$A$1:$AO$21,18,0))</f>
        <v>Y</v>
      </c>
      <c r="AI18" s="1" t="str">
        <f>IF(HLOOKUP(AI$1,[1]목!$A$1:$AO$21,18,0)="","",HLOOKUP(AI$1,[1]목!$A$1:$AO$21,18,0))</f>
        <v/>
      </c>
      <c r="AJ18">
        <f>IF(HLOOKUP(AJ$1,[1]목!$A$1:$AO$21,18,0)="","",HLOOKUP(AJ$1,[1]목!$A$1:$AO$21,18,0))</f>
        <v>5.9027777777777783E-2</v>
      </c>
      <c r="AK18">
        <f>IF(HLOOKUP(AK$1,[1]목!$A$1:$AO$21,18,0)="","",HLOOKUP(AK$1,[1]목!$A$1:$AO$21,18,0))</f>
        <v>1</v>
      </c>
      <c r="AL18" t="str">
        <f>IF(HLOOKUP(AL$1,[1]목!$A$1:$AO$21,18,0)="","",HLOOKUP(AL$1,[1]목!$A$1:$AO$21,18,0))</f>
        <v/>
      </c>
      <c r="AM18" t="str">
        <f>IF(HLOOKUP(AM$1,[1]목!$A$1:$AO$21,18,0)="","",HLOOKUP(AM$1,[1]목!$A$1:$AO$21,18,0))</f>
        <v>Y</v>
      </c>
      <c r="AN18">
        <f>IF(HLOOKUP(AN$1,[1]목!$A$1:$AO$21,18,0)="","",HLOOKUP(AN$1,[1]목!$A$1:$AO$21,18,0))</f>
        <v>0</v>
      </c>
      <c r="AO18" t="str">
        <f>IF(HLOOKUP(AO$1,[1]목!$A$1:$AO$21,18,0)="","",HLOOKUP(AO$1,[1]목!$A$1:$AO$21,18,0))</f>
        <v>00:00:00:00</v>
      </c>
    </row>
    <row r="19" spans="1:41" x14ac:dyDescent="0.3">
      <c r="A19" t="str">
        <f>IF(HLOOKUP(A$1,[1]목!$A$1:$AO$21,19,0)="","",HLOOKUP(A$1,[1]목!$A$1:$AO$21,19,0))</f>
        <v/>
      </c>
      <c r="B19" s="1" t="str">
        <f>IF(HLOOKUP(B$1,[1]목!$A$1:$AO$21,19,0)="","",HLOOKUP(B$1,[1]목!$A$1:$AO$21,19,0))</f>
        <v/>
      </c>
      <c r="C19" s="1" t="str">
        <f>IF(HLOOKUP(C$1,[1]목!$A$1:$AO$21,19,0)="","",HLOOKUP(C$1,[1]목!$A$1:$AO$21,19,0))</f>
        <v/>
      </c>
      <c r="D19" t="str">
        <f>IF(HLOOKUP(D$1,[1]목!$A$1:$AO$21,19,0)="","",HLOOKUP(D$1,[1]목!$A$1:$AO$21,19,0))</f>
        <v/>
      </c>
      <c r="E19" t="str">
        <f>IF(HLOOKUP(E$1,[1]목!$A$1:$AO$21,19,0)="","",HLOOKUP(E$1,[1]목!$A$1:$AO$21,19,0))</f>
        <v/>
      </c>
      <c r="F19" t="str">
        <f>IF(HLOOKUP(F$1,[1]목!$A$1:$AO$21,19,0)="","",HLOOKUP(F$1,[1]목!$A$1:$AO$21,19,0))</f>
        <v/>
      </c>
      <c r="G19" t="str">
        <f>IF(HLOOKUP(G$1,[1]목!$A$1:$AO$21,19,0)="","",HLOOKUP(G$1,[1]목!$A$1:$AO$21,19,0))</f>
        <v/>
      </c>
      <c r="H19" t="str">
        <f>IF(HLOOKUP(H$1,[1]목!$A$1:$AO$21,19,0)="","",HLOOKUP(H$1,[1]목!$A$1:$AO$21,19,0))</f>
        <v/>
      </c>
      <c r="I19" t="str">
        <f>IF(HLOOKUP(I$1,[1]목!$A$1:$AO$21,19,0)="","",HLOOKUP(I$1,[1]목!$A$1:$AO$21,19,0))</f>
        <v/>
      </c>
      <c r="J19" t="str">
        <f>IF(HLOOKUP(J$1,[1]목!$A$1:$AO$21,19,0)="","",HLOOKUP(J$1,[1]목!$A$1:$AO$21,19,0))</f>
        <v/>
      </c>
      <c r="K19" t="str">
        <f>IF(HLOOKUP(K$1,[1]목!$A$1:$AO$21,19,0)="","",HLOOKUP(K$1,[1]목!$A$1:$AO$21,19,0))</f>
        <v/>
      </c>
      <c r="L19" t="str">
        <f>IF(HLOOKUP(L$1,[1]목!$A$1:$AO$21,19,0)="","",HLOOKUP(L$1,[1]목!$A$1:$AO$21,19,0))</f>
        <v/>
      </c>
      <c r="M19" t="str">
        <f>IF(HLOOKUP(M$1,[1]목!$A$1:$AO$21,19,0)="","",HLOOKUP(M$1,[1]목!$A$1:$AO$21,19,0))</f>
        <v/>
      </c>
      <c r="N19" t="str">
        <f>IF(HLOOKUP(N$1,[1]목!$A$1:$AO$21,19,0)="","",HLOOKUP(N$1,[1]목!$A$1:$AO$21,19,0))</f>
        <v/>
      </c>
      <c r="O19" t="str">
        <f>IF(HLOOKUP(O$1,[1]목!$A$1:$AO$21,19,0)="","",HLOOKUP(O$1,[1]목!$A$1:$AO$21,19,0))</f>
        <v/>
      </c>
      <c r="P19" t="str">
        <f>IF(HLOOKUP(P$1,[1]목!$A$1:$AO$21,19,0)="","",HLOOKUP(P$1,[1]목!$A$1:$AO$21,19,0))</f>
        <v/>
      </c>
      <c r="Q19" t="str">
        <f>IF(HLOOKUP(Q$1,[1]목!$A$1:$AO$21,19,0)="","",HLOOKUP(Q$1,[1]목!$A$1:$AO$21,19,0))</f>
        <v/>
      </c>
      <c r="R19" t="str">
        <f>IF(HLOOKUP(R$1,[1]목!$A$1:$AO$21,19,0)="","",HLOOKUP(R$1,[1]목!$A$1:$AO$21,19,0))</f>
        <v/>
      </c>
      <c r="S19" t="str">
        <f>IF(HLOOKUP(S$1,[1]목!$A$1:$AO$21,19,0)="","",HLOOKUP(S$1,[1]목!$A$1:$AO$21,19,0))</f>
        <v/>
      </c>
      <c r="T19" t="str">
        <f>IF(HLOOKUP(T$1,[1]목!$A$1:$AO$21,19,0)="","",HLOOKUP(T$1,[1]목!$A$1:$AO$21,19,0))</f>
        <v/>
      </c>
      <c r="U19" t="str">
        <f>IF(HLOOKUP(U$1,[1]목!$A$1:$AO$21,19,0)="","",HLOOKUP(U$1,[1]목!$A$1:$AO$21,19,0))</f>
        <v/>
      </c>
      <c r="V19" t="str">
        <f>IF(HLOOKUP(V$1,[1]목!$A$1:$AO$21,19,0)="","",HLOOKUP(V$1,[1]목!$A$1:$AO$21,19,0))</f>
        <v/>
      </c>
      <c r="W19" t="str">
        <f>IF(HLOOKUP(W$1,[1]목!$A$1:$AO$21,19,0)="","",HLOOKUP(W$1,[1]목!$A$1:$AO$21,19,0))</f>
        <v/>
      </c>
      <c r="X19" t="str">
        <f>IF(HLOOKUP(X$1,[1]목!$A$1:$AO$21,19,0)="","",HLOOKUP(X$1,[1]목!$A$1:$AO$21,19,0))</f>
        <v/>
      </c>
      <c r="Y19" t="str">
        <f>IF(HLOOKUP(Y$1,[1]목!$A$1:$AO$21,19,0)="","",HLOOKUP(Y$1,[1]목!$A$1:$AO$21,19,0))</f>
        <v/>
      </c>
      <c r="Z19" t="str">
        <f>IF(HLOOKUP(Z$1,[1]목!$A$1:$AO$21,19,0)="","",HLOOKUP(Z$1,[1]목!$A$1:$AO$21,19,0))</f>
        <v/>
      </c>
      <c r="AA19" t="str">
        <f>IF(HLOOKUP(AA$1,[1]목!$A$1:$AO$21,19,0)="","",HLOOKUP(AA$1,[1]목!$A$1:$AO$21,19,0))</f>
        <v/>
      </c>
      <c r="AB19" t="str">
        <f>IF(HLOOKUP(AB$1,[1]목!$A$1:$AO$21,19,0)="","",HLOOKUP(AB$1,[1]목!$A$1:$AO$21,19,0))</f>
        <v/>
      </c>
      <c r="AC19" t="str">
        <f>IF(HLOOKUP(AC$1,[1]목!$A$1:$AO$21,19,0)="","",HLOOKUP(AC$1,[1]목!$A$1:$AO$21,19,0))</f>
        <v/>
      </c>
      <c r="AD19" t="str">
        <f>IF(HLOOKUP(AD$1,[1]목!$A$1:$AO$21,19,0)="","",HLOOKUP(AD$1,[1]목!$A$1:$AO$21,19,0))</f>
        <v/>
      </c>
      <c r="AE19" s="1" t="str">
        <f>IF(HLOOKUP(AE$1,[1]목!$A$1:$AO$21,19,0)="","",HLOOKUP(AE$1,[1]목!$A$1:$AO$21,19,0))</f>
        <v/>
      </c>
      <c r="AF19" t="str">
        <f>IF(HLOOKUP(AF$1,[1]목!$A$1:$AO$21,19,0)="","",HLOOKUP(AF$1,[1]목!$A$1:$AO$21,19,0))</f>
        <v/>
      </c>
      <c r="AG19" t="str">
        <f>IF(HLOOKUP(AG$1,[1]목!$A$1:$AO$21,19,0)="","",HLOOKUP(AG$1,[1]목!$A$1:$AO$21,19,0))</f>
        <v/>
      </c>
      <c r="AH19" t="str">
        <f>IF(HLOOKUP(AH$1,[1]목!$A$1:$AO$21,19,0)="","",HLOOKUP(AH$1,[1]목!$A$1:$AO$21,19,0))</f>
        <v/>
      </c>
      <c r="AI19" s="1" t="str">
        <f>IF(HLOOKUP(AI$1,[1]목!$A$1:$AO$21,19,0)="","",HLOOKUP(AI$1,[1]목!$A$1:$AO$21,19,0))</f>
        <v/>
      </c>
      <c r="AJ19" t="str">
        <f>IF(HLOOKUP(AJ$1,[1]목!$A$1:$AO$21,19,0)="","",HLOOKUP(AJ$1,[1]목!$A$1:$AO$21,19,0))</f>
        <v/>
      </c>
      <c r="AK19" t="str">
        <f>IF(HLOOKUP(AK$1,[1]목!$A$1:$AO$21,19,0)="","",HLOOKUP(AK$1,[1]목!$A$1:$AO$21,19,0))</f>
        <v/>
      </c>
      <c r="AL19" t="str">
        <f>IF(HLOOKUP(AL$1,[1]목!$A$1:$AO$21,19,0)="","",HLOOKUP(AL$1,[1]목!$A$1:$AO$21,19,0))</f>
        <v/>
      </c>
      <c r="AM19" t="str">
        <f>IF(HLOOKUP(AM$1,[1]목!$A$1:$AO$21,19,0)="","",HLOOKUP(AM$1,[1]목!$A$1:$AO$21,19,0))</f>
        <v/>
      </c>
      <c r="AN19" t="str">
        <f>IF(HLOOKUP(AN$1,[1]목!$A$1:$AO$21,19,0)="","",HLOOKUP(AN$1,[1]목!$A$1:$AO$21,19,0))</f>
        <v/>
      </c>
      <c r="AO19" t="str">
        <f>IF(HLOOKUP(AO$1,[1]목!$A$1:$AO$21,19,0)="","",HLOOKUP(AO$1,[1]목!$A$1:$AO$21,19,0))</f>
        <v/>
      </c>
    </row>
    <row r="20" spans="1:41" x14ac:dyDescent="0.3">
      <c r="A20" t="str">
        <f>IF(HLOOKUP(A$1,[1]목!$A$1:$AO$21,20,0)="","",HLOOKUP(A$1,[1]목!$A$1:$AO$21,20,0))</f>
        <v/>
      </c>
      <c r="B20" s="1" t="str">
        <f>IF(HLOOKUP(B$1,[1]목!$A$1:$AO$21,20,0)="","",HLOOKUP(B$1,[1]목!$A$1:$AO$21,20,0))</f>
        <v/>
      </c>
      <c r="C20" s="1" t="str">
        <f>IF(HLOOKUP(C$1,[1]목!$A$1:$AO$21,20,0)="","",HLOOKUP(C$1,[1]목!$A$1:$AO$21,20,0))</f>
        <v/>
      </c>
      <c r="D20" t="str">
        <f>IF(HLOOKUP(D$1,[1]목!$A$1:$AO$21,20,0)="","",HLOOKUP(D$1,[1]목!$A$1:$AO$21,20,0))</f>
        <v/>
      </c>
      <c r="E20" t="str">
        <f>IF(HLOOKUP(E$1,[1]목!$A$1:$AO$21,20,0)="","",HLOOKUP(E$1,[1]목!$A$1:$AO$21,20,0))</f>
        <v/>
      </c>
      <c r="F20" t="str">
        <f>IF(HLOOKUP(F$1,[1]목!$A$1:$AO$21,20,0)="","",HLOOKUP(F$1,[1]목!$A$1:$AO$21,20,0))</f>
        <v/>
      </c>
      <c r="G20" t="str">
        <f>IF(HLOOKUP(G$1,[1]목!$A$1:$AO$21,20,0)="","",HLOOKUP(G$1,[1]목!$A$1:$AO$21,20,0))</f>
        <v/>
      </c>
      <c r="H20" t="str">
        <f>IF(HLOOKUP(H$1,[1]목!$A$1:$AO$21,20,0)="","",HLOOKUP(H$1,[1]목!$A$1:$AO$21,20,0))</f>
        <v/>
      </c>
      <c r="I20" t="str">
        <f>IF(HLOOKUP(I$1,[1]목!$A$1:$AO$21,20,0)="","",HLOOKUP(I$1,[1]목!$A$1:$AO$21,20,0))</f>
        <v/>
      </c>
      <c r="J20" t="str">
        <f>IF(HLOOKUP(J$1,[1]목!$A$1:$AO$21,20,0)="","",HLOOKUP(J$1,[1]목!$A$1:$AO$21,20,0))</f>
        <v/>
      </c>
      <c r="K20" t="str">
        <f>IF(HLOOKUP(K$1,[1]목!$A$1:$AO$21,20,0)="","",HLOOKUP(K$1,[1]목!$A$1:$AO$21,20,0))</f>
        <v/>
      </c>
      <c r="L20" t="str">
        <f>IF(HLOOKUP(L$1,[1]목!$A$1:$AO$21,20,0)="","",HLOOKUP(L$1,[1]목!$A$1:$AO$21,20,0))</f>
        <v/>
      </c>
      <c r="M20" t="str">
        <f>IF(HLOOKUP(M$1,[1]목!$A$1:$AO$21,20,0)="","",HLOOKUP(M$1,[1]목!$A$1:$AO$21,20,0))</f>
        <v/>
      </c>
      <c r="N20" t="str">
        <f>IF(HLOOKUP(N$1,[1]목!$A$1:$AO$21,20,0)="","",HLOOKUP(N$1,[1]목!$A$1:$AO$21,20,0))</f>
        <v/>
      </c>
      <c r="O20" t="str">
        <f>IF(HLOOKUP(O$1,[1]목!$A$1:$AO$21,20,0)="","",HLOOKUP(O$1,[1]목!$A$1:$AO$21,20,0))</f>
        <v/>
      </c>
      <c r="P20" t="str">
        <f>IF(HLOOKUP(P$1,[1]목!$A$1:$AO$21,20,0)="","",HLOOKUP(P$1,[1]목!$A$1:$AO$21,20,0))</f>
        <v/>
      </c>
      <c r="Q20" t="str">
        <f>IF(HLOOKUP(Q$1,[1]목!$A$1:$AO$21,20,0)="","",HLOOKUP(Q$1,[1]목!$A$1:$AO$21,20,0))</f>
        <v/>
      </c>
      <c r="R20" t="str">
        <f>IF(HLOOKUP(R$1,[1]목!$A$1:$AO$21,20,0)="","",HLOOKUP(R$1,[1]목!$A$1:$AO$21,20,0))</f>
        <v/>
      </c>
      <c r="S20" t="str">
        <f>IF(HLOOKUP(S$1,[1]목!$A$1:$AO$21,20,0)="","",HLOOKUP(S$1,[1]목!$A$1:$AO$21,20,0))</f>
        <v/>
      </c>
      <c r="T20" t="str">
        <f>IF(HLOOKUP(T$1,[1]목!$A$1:$AO$21,20,0)="","",HLOOKUP(T$1,[1]목!$A$1:$AO$21,20,0))</f>
        <v/>
      </c>
      <c r="U20" t="str">
        <f>IF(HLOOKUP(U$1,[1]목!$A$1:$AO$21,20,0)="","",HLOOKUP(U$1,[1]목!$A$1:$AO$21,20,0))</f>
        <v/>
      </c>
      <c r="V20" t="str">
        <f>IF(HLOOKUP(V$1,[1]목!$A$1:$AO$21,20,0)="","",HLOOKUP(V$1,[1]목!$A$1:$AO$21,20,0))</f>
        <v/>
      </c>
      <c r="W20" t="str">
        <f>IF(HLOOKUP(W$1,[1]목!$A$1:$AO$21,20,0)="","",HLOOKUP(W$1,[1]목!$A$1:$AO$21,20,0))</f>
        <v/>
      </c>
      <c r="X20" t="str">
        <f>IF(HLOOKUP(X$1,[1]목!$A$1:$AO$21,20,0)="","",HLOOKUP(X$1,[1]목!$A$1:$AO$21,20,0))</f>
        <v/>
      </c>
      <c r="Y20" t="str">
        <f>IF(HLOOKUP(Y$1,[1]목!$A$1:$AO$21,20,0)="","",HLOOKUP(Y$1,[1]목!$A$1:$AO$21,20,0))</f>
        <v/>
      </c>
      <c r="Z20" t="str">
        <f>IF(HLOOKUP(Z$1,[1]목!$A$1:$AO$21,20,0)="","",HLOOKUP(Z$1,[1]목!$A$1:$AO$21,20,0))</f>
        <v/>
      </c>
      <c r="AA20" t="str">
        <f>IF(HLOOKUP(AA$1,[1]목!$A$1:$AO$21,20,0)="","",HLOOKUP(AA$1,[1]목!$A$1:$AO$21,20,0))</f>
        <v/>
      </c>
      <c r="AB20" t="str">
        <f>IF(HLOOKUP(AB$1,[1]목!$A$1:$AO$21,20,0)="","",HLOOKUP(AB$1,[1]목!$A$1:$AO$21,20,0))</f>
        <v/>
      </c>
      <c r="AC20" t="str">
        <f>IF(HLOOKUP(AC$1,[1]목!$A$1:$AO$21,20,0)="","",HLOOKUP(AC$1,[1]목!$A$1:$AO$21,20,0))</f>
        <v/>
      </c>
      <c r="AD20" t="str">
        <f>IF(HLOOKUP(AD$1,[1]목!$A$1:$AO$21,20,0)="","",HLOOKUP(AD$1,[1]목!$A$1:$AO$21,20,0))</f>
        <v/>
      </c>
      <c r="AE20" s="1" t="str">
        <f>IF(HLOOKUP(AE$1,[1]목!$A$1:$AO$21,20,0)="","",HLOOKUP(AE$1,[1]목!$A$1:$AO$21,20,0))</f>
        <v/>
      </c>
      <c r="AF20" t="str">
        <f>IF(HLOOKUP(AF$1,[1]목!$A$1:$AO$21,20,0)="","",HLOOKUP(AF$1,[1]목!$A$1:$AO$21,20,0))</f>
        <v/>
      </c>
      <c r="AG20" t="str">
        <f>IF(HLOOKUP(AG$1,[1]목!$A$1:$AO$21,20,0)="","",HLOOKUP(AG$1,[1]목!$A$1:$AO$21,20,0))</f>
        <v/>
      </c>
      <c r="AH20" t="str">
        <f>IF(HLOOKUP(AH$1,[1]목!$A$1:$AO$21,20,0)="","",HLOOKUP(AH$1,[1]목!$A$1:$AO$21,20,0))</f>
        <v/>
      </c>
      <c r="AI20" s="1" t="str">
        <f>IF(HLOOKUP(AI$1,[1]목!$A$1:$AO$21,20,0)="","",HLOOKUP(AI$1,[1]목!$A$1:$AO$21,20,0))</f>
        <v/>
      </c>
      <c r="AJ20" t="str">
        <f>IF(HLOOKUP(AJ$1,[1]목!$A$1:$AO$21,20,0)="","",HLOOKUP(AJ$1,[1]목!$A$1:$AO$21,20,0))</f>
        <v/>
      </c>
      <c r="AK20" t="str">
        <f>IF(HLOOKUP(AK$1,[1]목!$A$1:$AO$21,20,0)="","",HLOOKUP(AK$1,[1]목!$A$1:$AO$21,20,0))</f>
        <v/>
      </c>
      <c r="AL20" t="str">
        <f>IF(HLOOKUP(AL$1,[1]목!$A$1:$AO$21,20,0)="","",HLOOKUP(AL$1,[1]목!$A$1:$AO$21,20,0))</f>
        <v/>
      </c>
      <c r="AM20" t="str">
        <f>IF(HLOOKUP(AM$1,[1]목!$A$1:$AO$21,20,0)="","",HLOOKUP(AM$1,[1]목!$A$1:$AO$21,20,0))</f>
        <v/>
      </c>
      <c r="AN20" t="str">
        <f>IF(HLOOKUP(AN$1,[1]목!$A$1:$AO$21,20,0)="","",HLOOKUP(AN$1,[1]목!$A$1:$AO$21,20,0))</f>
        <v/>
      </c>
      <c r="AO20" t="str">
        <f>IF(HLOOKUP(AO$1,[1]목!$A$1:$AO$21,20,0)="","",HLOOKUP(AO$1,[1]목!$A$1:$AO$21,20,0))</f>
        <v/>
      </c>
    </row>
    <row r="21" spans="1:41" x14ac:dyDescent="0.3">
      <c r="A21" t="str">
        <f>IF(HLOOKUP(A$1,[1]목!$A$1:$AO$21,21,0)="","",HLOOKUP(A$1,[1]목!$A$1:$AO$21,21,0))</f>
        <v/>
      </c>
      <c r="B21" s="1" t="str">
        <f>IF(HLOOKUP(B$1,[1]목!$A$1:$AO$21,21,0)="","",HLOOKUP(B$1,[1]목!$A$1:$AO$21,21,0))</f>
        <v/>
      </c>
      <c r="C21" s="1" t="str">
        <f>IF(HLOOKUP(C$1,[1]목!$A$1:$AO$21,21,0)="","",HLOOKUP(C$1,[1]목!$A$1:$AO$21,21,0))</f>
        <v/>
      </c>
      <c r="D21" t="str">
        <f>IF(HLOOKUP(D$1,[1]목!$A$1:$AO$21,21,0)="","",HLOOKUP(D$1,[1]목!$A$1:$AO$21,21,0))</f>
        <v/>
      </c>
      <c r="E21" t="str">
        <f>IF(HLOOKUP(E$1,[1]목!$A$1:$AO$21,21,0)="","",HLOOKUP(E$1,[1]목!$A$1:$AO$21,21,0))</f>
        <v/>
      </c>
      <c r="F21" t="str">
        <f>IF(HLOOKUP(F$1,[1]목!$A$1:$AO$21,21,0)="","",HLOOKUP(F$1,[1]목!$A$1:$AO$21,21,0))</f>
        <v/>
      </c>
      <c r="G21" t="str">
        <f>IF(HLOOKUP(G$1,[1]목!$A$1:$AO$21,21,0)="","",HLOOKUP(G$1,[1]목!$A$1:$AO$21,21,0))</f>
        <v/>
      </c>
      <c r="H21" t="str">
        <f>IF(HLOOKUP(H$1,[1]목!$A$1:$AO$21,21,0)="","",HLOOKUP(H$1,[1]목!$A$1:$AO$21,21,0))</f>
        <v/>
      </c>
      <c r="I21" t="str">
        <f>IF(HLOOKUP(I$1,[1]목!$A$1:$AO$21,21,0)="","",HLOOKUP(I$1,[1]목!$A$1:$AO$21,21,0))</f>
        <v/>
      </c>
      <c r="J21" t="str">
        <f>IF(HLOOKUP(J$1,[1]목!$A$1:$AO$21,21,0)="","",HLOOKUP(J$1,[1]목!$A$1:$AO$21,21,0))</f>
        <v/>
      </c>
      <c r="K21" t="str">
        <f>IF(HLOOKUP(K$1,[1]목!$A$1:$AO$21,21,0)="","",HLOOKUP(K$1,[1]목!$A$1:$AO$21,21,0))</f>
        <v/>
      </c>
      <c r="L21" t="str">
        <f>IF(HLOOKUP(L$1,[1]목!$A$1:$AO$21,21,0)="","",HLOOKUP(L$1,[1]목!$A$1:$AO$21,21,0))</f>
        <v/>
      </c>
      <c r="M21" t="str">
        <f>IF(HLOOKUP(M$1,[1]목!$A$1:$AO$21,21,0)="","",HLOOKUP(M$1,[1]목!$A$1:$AO$21,21,0))</f>
        <v/>
      </c>
      <c r="N21" t="str">
        <f>IF(HLOOKUP(N$1,[1]목!$A$1:$AO$21,21,0)="","",HLOOKUP(N$1,[1]목!$A$1:$AO$21,21,0))</f>
        <v/>
      </c>
      <c r="O21" t="str">
        <f>IF(HLOOKUP(O$1,[1]목!$A$1:$AO$21,21,0)="","",HLOOKUP(O$1,[1]목!$A$1:$AO$21,21,0))</f>
        <v/>
      </c>
      <c r="P21" t="str">
        <f>IF(HLOOKUP(P$1,[1]목!$A$1:$AO$21,21,0)="","",HLOOKUP(P$1,[1]목!$A$1:$AO$21,21,0))</f>
        <v/>
      </c>
      <c r="Q21" t="str">
        <f>IF(HLOOKUP(Q$1,[1]목!$A$1:$AO$21,21,0)="","",HLOOKUP(Q$1,[1]목!$A$1:$AO$21,21,0))</f>
        <v/>
      </c>
      <c r="R21" t="str">
        <f>IF(HLOOKUP(R$1,[1]목!$A$1:$AO$21,21,0)="","",HLOOKUP(R$1,[1]목!$A$1:$AO$21,21,0))</f>
        <v/>
      </c>
      <c r="S21" t="str">
        <f>IF(HLOOKUP(S$1,[1]목!$A$1:$AO$21,21,0)="","",HLOOKUP(S$1,[1]목!$A$1:$AO$21,21,0))</f>
        <v/>
      </c>
      <c r="T21" t="str">
        <f>IF(HLOOKUP(T$1,[1]목!$A$1:$AO$21,21,0)="","",HLOOKUP(T$1,[1]목!$A$1:$AO$21,21,0))</f>
        <v/>
      </c>
      <c r="U21" t="str">
        <f>IF(HLOOKUP(U$1,[1]목!$A$1:$AO$21,21,0)="","",HLOOKUP(U$1,[1]목!$A$1:$AO$21,21,0))</f>
        <v/>
      </c>
      <c r="V21" t="str">
        <f>IF(HLOOKUP(V$1,[1]목!$A$1:$AO$21,21,0)="","",HLOOKUP(V$1,[1]목!$A$1:$AO$21,21,0))</f>
        <v/>
      </c>
      <c r="W21" t="str">
        <f>IF(HLOOKUP(W$1,[1]목!$A$1:$AO$21,21,0)="","",HLOOKUP(W$1,[1]목!$A$1:$AO$21,21,0))</f>
        <v/>
      </c>
      <c r="X21" t="str">
        <f>IF(HLOOKUP(X$1,[1]목!$A$1:$AO$21,21,0)="","",HLOOKUP(X$1,[1]목!$A$1:$AO$21,21,0))</f>
        <v/>
      </c>
      <c r="Y21" t="str">
        <f>IF(HLOOKUP(Y$1,[1]목!$A$1:$AO$21,21,0)="","",HLOOKUP(Y$1,[1]목!$A$1:$AO$21,21,0))</f>
        <v/>
      </c>
      <c r="Z21" t="str">
        <f>IF(HLOOKUP(Z$1,[1]목!$A$1:$AO$21,21,0)="","",HLOOKUP(Z$1,[1]목!$A$1:$AO$21,21,0))</f>
        <v/>
      </c>
      <c r="AA21" t="str">
        <f>IF(HLOOKUP(AA$1,[1]목!$A$1:$AO$21,21,0)="","",HLOOKUP(AA$1,[1]목!$A$1:$AO$21,21,0))</f>
        <v/>
      </c>
      <c r="AB21" t="str">
        <f>IF(HLOOKUP(AB$1,[1]목!$A$1:$AO$21,21,0)="","",HLOOKUP(AB$1,[1]목!$A$1:$AO$21,21,0))</f>
        <v/>
      </c>
      <c r="AC21" t="str">
        <f>IF(HLOOKUP(AC$1,[1]목!$A$1:$AO$21,21,0)="","",HLOOKUP(AC$1,[1]목!$A$1:$AO$21,21,0))</f>
        <v/>
      </c>
      <c r="AD21" t="str">
        <f>IF(HLOOKUP(AD$1,[1]목!$A$1:$AO$21,21,0)="","",HLOOKUP(AD$1,[1]목!$A$1:$AO$21,21,0))</f>
        <v/>
      </c>
      <c r="AE21" s="1" t="str">
        <f>IF(HLOOKUP(AE$1,[1]목!$A$1:$AO$21,21,0)="","",HLOOKUP(AE$1,[1]목!$A$1:$AO$21,21,0))</f>
        <v/>
      </c>
      <c r="AF21" t="str">
        <f>IF(HLOOKUP(AF$1,[1]목!$A$1:$AO$21,21,0)="","",HLOOKUP(AF$1,[1]목!$A$1:$AO$21,21,0))</f>
        <v/>
      </c>
      <c r="AG21" t="str">
        <f>IF(HLOOKUP(AG$1,[1]목!$A$1:$AO$21,21,0)="","",HLOOKUP(AG$1,[1]목!$A$1:$AO$21,21,0))</f>
        <v/>
      </c>
      <c r="AH21" t="str">
        <f>IF(HLOOKUP(AH$1,[1]목!$A$1:$AO$21,21,0)="","",HLOOKUP(AH$1,[1]목!$A$1:$AO$21,21,0))</f>
        <v/>
      </c>
      <c r="AI21" s="1" t="str">
        <f>IF(HLOOKUP(AI$1,[1]목!$A$1:$AO$21,21,0)="","",HLOOKUP(AI$1,[1]목!$A$1:$AO$21,21,0))</f>
        <v/>
      </c>
      <c r="AJ21" t="str">
        <f>IF(HLOOKUP(AJ$1,[1]목!$A$1:$AO$21,21,0)="","",HLOOKUP(AJ$1,[1]목!$A$1:$AO$21,21,0))</f>
        <v/>
      </c>
      <c r="AK21" t="str">
        <f>IF(HLOOKUP(AK$1,[1]목!$A$1:$AO$21,21,0)="","",HLOOKUP(AK$1,[1]목!$A$1:$AO$21,21,0))</f>
        <v/>
      </c>
      <c r="AL21" t="str">
        <f>IF(HLOOKUP(AL$1,[1]목!$A$1:$AO$21,21,0)="","",HLOOKUP(AL$1,[1]목!$A$1:$AO$21,21,0))</f>
        <v/>
      </c>
      <c r="AM21" t="str">
        <f>IF(HLOOKUP(AM$1,[1]목!$A$1:$AO$21,21,0)="","",HLOOKUP(AM$1,[1]목!$A$1:$AO$21,21,0))</f>
        <v/>
      </c>
      <c r="AN21" t="str">
        <f>IF(HLOOKUP(AN$1,[1]목!$A$1:$AO$21,21,0)="","",HLOOKUP(AN$1,[1]목!$A$1:$AO$21,21,0))</f>
        <v/>
      </c>
      <c r="AO21" t="str">
        <f>IF(HLOOKUP(AO$1,[1]목!$A$1:$AO$21,21,0)="","",HLOOKUP(AO$1,[1]목!$A$1:$AO$21,21,0))</f>
        <v/>
      </c>
    </row>
    <row r="22" spans="1:41" x14ac:dyDescent="0.3">
      <c r="B22" s="1"/>
      <c r="C22" s="1"/>
      <c r="AE22" s="1"/>
      <c r="AI22" s="1"/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EA8A2-3B6E-49AD-A7AF-E69CFA055C97}">
  <dimension ref="A1:AO22"/>
  <sheetViews>
    <sheetView workbookViewId="0">
      <selection activeCell="A8" sqref="A8"/>
    </sheetView>
  </sheetViews>
  <sheetFormatPr defaultRowHeight="16.5" x14ac:dyDescent="0.3"/>
  <sheetData>
    <row r="1" spans="1:4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</row>
    <row r="2" spans="1:41" x14ac:dyDescent="0.3">
      <c r="A2" t="str">
        <f>IF(HLOOKUP(A$1,[1]금!$A$1:$AO$21,2,0)="","",HLOOKUP(A$1,[1]금!$A$1:$AO$21,2,0))</f>
        <v>2023.08.11</v>
      </c>
      <c r="B2" s="1">
        <f>IF(HLOOKUP(B$1,[1]금!$A$1:$AO$21,2,0)="","",HLOOKUP(B$1,[1]금!$A$1:$AO$21,2,0))</f>
        <v>8.3333333333333329E-2</v>
      </c>
      <c r="C2" s="1">
        <f>IF(HLOOKUP(C$1,[1]금!$A$1:$AO$21,2,0)="","",HLOOKUP(C$1,[1]금!$A$1:$AO$21,2,0))</f>
        <v>0.1076388888888889</v>
      </c>
      <c r="D2">
        <f>IF(HLOOKUP(D$1,[1]금!$A$1:$AO$21,2,0)="","",HLOOKUP(D$1,[1]금!$A$1:$AO$21,2,0))</f>
        <v>35</v>
      </c>
      <c r="E2">
        <f>IF(HLOOKUP(E$1,[1]금!$A$1:$AO$21,2,0)="","",HLOOKUP(E$1,[1]금!$A$1:$AO$21,2,0))</f>
        <v>0</v>
      </c>
      <c r="F2" t="str">
        <f>IF(HLOOKUP(F$1,[1]금!$A$1:$AO$21,2,0)="","",HLOOKUP(F$1,[1]금!$A$1:$AO$21,2,0))</f>
        <v>C23-A006</v>
      </c>
      <c r="G2" t="str">
        <f>IF(HLOOKUP(G$1,[1]금!$A$1:$AO$21,2,0)="","",HLOOKUP(G$1,[1]금!$A$1:$AO$21,2,0))</f>
        <v>미친원정대</v>
      </c>
      <c r="H2" t="str">
        <f>IF(HLOOKUP(H$1,[1]금!$A$1:$AO$21,2,0)="","",HLOOKUP(H$1,[1]금!$A$1:$AO$21,2,0))</f>
        <v/>
      </c>
      <c r="I2">
        <f>IF(HLOOKUP(I$1,[1]금!$A$1:$AO$21,2,0)="","",HLOOKUP(I$1,[1]금!$A$1:$AO$21,2,0))</f>
        <v>9</v>
      </c>
      <c r="J2" t="str">
        <f>IF(HLOOKUP(J$1,[1]금!$A$1:$AO$21,2,0)="","",HLOOKUP(J$1,[1]금!$A$1:$AO$21,2,0))</f>
        <v>순환</v>
      </c>
      <c r="K2" t="str">
        <f>IF(HLOOKUP(K$1,[1]금!$A$1:$AO$21,2,0)="","",HLOOKUP(K$1,[1]금!$A$1:$AO$21,2,0))</f>
        <v>재방</v>
      </c>
      <c r="L2" t="str">
        <f>IF(HLOOKUP(L$1,[1]금!$A$1:$AO$21,2,0)="","",HLOOKUP(L$1,[1]금!$A$1:$AO$21,2,0))</f>
        <v>HD</v>
      </c>
      <c r="M2" t="str">
        <f>IF(HLOOKUP(M$1,[1]금!$A$1:$AO$21,2,0)="","",HLOOKUP(M$1,[1]금!$A$1:$AO$21,2,0))</f>
        <v/>
      </c>
      <c r="N2" t="str">
        <f>IF(HLOOKUP(N$1,[1]금!$A$1:$AO$21,2,0)="","",HLOOKUP(N$1,[1]금!$A$1:$AO$21,2,0))</f>
        <v/>
      </c>
      <c r="O2" t="str">
        <f>IF(HLOOKUP(O$1,[1]금!$A$1:$AO$21,2,0)="","",HLOOKUP(O$1,[1]금!$A$1:$AO$21,2,0))</f>
        <v/>
      </c>
      <c r="P2" t="str">
        <f>IF(HLOOKUP(P$1,[1]금!$A$1:$AO$21,2,0)="","",HLOOKUP(P$1,[1]금!$A$1:$AO$21,2,0))</f>
        <v>15 세</v>
      </c>
      <c r="Q2">
        <f>IF(HLOOKUP(Q$1,[1]금!$A$1:$AO$21,2,0)="","",HLOOKUP(Q$1,[1]금!$A$1:$AO$21,2,0))</f>
        <v>35</v>
      </c>
      <c r="R2" t="str">
        <f>IF(HLOOKUP(R$1,[1]금!$A$1:$AO$21,2,0)="","",HLOOKUP(R$1,[1]금!$A$1:$AO$21,2,0))</f>
        <v/>
      </c>
      <c r="S2" t="str">
        <f>IF(HLOOKUP(S$1,[1]금!$A$1:$AO$21,2,0)="","",HLOOKUP(S$1,[1]금!$A$1:$AO$21,2,0))</f>
        <v>Y</v>
      </c>
      <c r="T2" t="str">
        <f>IF(HLOOKUP(T$1,[1]금!$A$1:$AO$21,2,0)="","",HLOOKUP(T$1,[1]금!$A$1:$AO$21,2,0))</f>
        <v>Y</v>
      </c>
      <c r="U2" t="str">
        <f>IF(HLOOKUP(U$1,[1]금!$A$1:$AO$21,2,0)="","",HLOOKUP(U$1,[1]금!$A$1:$AO$21,2,0))</f>
        <v>Y</v>
      </c>
      <c r="V2" t="str">
        <f>IF(HLOOKUP(V$1,[1]금!$A$1:$AO$21,2,0)="","",HLOOKUP(V$1,[1]금!$A$1:$AO$21,2,0))</f>
        <v/>
      </c>
      <c r="W2" t="str">
        <f>IF(HLOOKUP(W$1,[1]금!$A$1:$AO$21,2,0)="","",HLOOKUP(W$1,[1]금!$A$1:$AO$21,2,0))</f>
        <v/>
      </c>
      <c r="X2" t="str">
        <f>IF(HLOOKUP(X$1,[1]금!$A$1:$AO$21,2,0)="","",HLOOKUP(X$1,[1]금!$A$1:$AO$21,2,0))</f>
        <v>SA</v>
      </c>
      <c r="Y2" t="str">
        <f>IF(HLOOKUP(Y$1,[1]금!$A$1:$AO$21,2,0)="","",HLOOKUP(Y$1,[1]금!$A$1:$AO$21,2,0))</f>
        <v>정규</v>
      </c>
      <c r="Z2" t="str">
        <f>IF(HLOOKUP(Z$1,[1]금!$A$1:$AO$21,2,0)="","",HLOOKUP(Z$1,[1]금!$A$1:$AO$21,2,0))</f>
        <v>자료</v>
      </c>
      <c r="AA2" t="str">
        <f>IF(HLOOKUP(AA$1,[1]금!$A$1:$AO$21,2,0)="","",HLOOKUP(AA$1,[1]금!$A$1:$AO$21,2,0))</f>
        <v/>
      </c>
      <c r="AB2" t="str">
        <f>IF(HLOOKUP(AB$1,[1]금!$A$1:$AO$21,2,0)="","",HLOOKUP(AB$1,[1]금!$A$1:$AO$21,2,0))</f>
        <v>그룹1</v>
      </c>
      <c r="AC2" t="str">
        <f>IF(HLOOKUP(AC$1,[1]금!$A$1:$AO$21,2,0)="","",HLOOKUP(AC$1,[1]금!$A$1:$AO$21,2,0))</f>
        <v>STEREO</v>
      </c>
      <c r="AD2" t="str">
        <f>IF(HLOOKUP(AD$1,[1]금!$A$1:$AO$21,2,0)="","",HLOOKUP(AD$1,[1]금!$A$1:$AO$21,2,0))</f>
        <v/>
      </c>
      <c r="AE2" s="1" t="str">
        <f>IF(HLOOKUP(AE$1,[1]금!$A$1:$AO$21,2,0)="","",HLOOKUP(AE$1,[1]금!$A$1:$AO$21,2,0))</f>
        <v/>
      </c>
      <c r="AF2">
        <f>IF(HLOOKUP(AF$1,[1]금!$A$1:$AO$21,2,0)="","",HLOOKUP(AF$1,[1]금!$A$1:$AO$21,2,0))</f>
        <v>8.3333333333333329E-2</v>
      </c>
      <c r="AG2" t="str">
        <f>IF(HLOOKUP(AG$1,[1]금!$A$1:$AO$21,2,0)="","",HLOOKUP(AG$1,[1]금!$A$1:$AO$21,2,0))</f>
        <v>None</v>
      </c>
      <c r="AH2" t="str">
        <f>IF(HLOOKUP(AH$1,[1]금!$A$1:$AO$21,2,0)="","",HLOOKUP(AH$1,[1]금!$A$1:$AO$21,2,0))</f>
        <v>Y</v>
      </c>
      <c r="AI2" s="1" t="str">
        <f>IF(HLOOKUP(AI$1,[1]금!$A$1:$AO$21,2,0)="","",HLOOKUP(AI$1,[1]금!$A$1:$AO$21,2,0))</f>
        <v/>
      </c>
      <c r="AJ2">
        <f>IF(HLOOKUP(AJ$1,[1]금!$A$1:$AO$21,2,0)="","",HLOOKUP(AJ$1,[1]금!$A$1:$AO$21,2,0))</f>
        <v>8.3333333333333329E-2</v>
      </c>
      <c r="AK2">
        <f>IF(HLOOKUP(AK$1,[1]금!$A$1:$AO$21,2,0)="","",HLOOKUP(AK$1,[1]금!$A$1:$AO$21,2,0))</f>
        <v>1</v>
      </c>
      <c r="AL2" t="str">
        <f>IF(HLOOKUP(AL$1,[1]금!$A$1:$AO$21,2,0)="","",HLOOKUP(AL$1,[1]금!$A$1:$AO$21,2,0))</f>
        <v/>
      </c>
      <c r="AM2" t="str">
        <f>IF(HLOOKUP(AM$1,[1]금!$A$1:$AO$21,2,0)="","",HLOOKUP(AM$1,[1]금!$A$1:$AO$21,2,0))</f>
        <v>Y</v>
      </c>
      <c r="AN2">
        <f>IF(HLOOKUP(AN$1,[1]금!$A$1:$AO$21,2,0)="","",HLOOKUP(AN$1,[1]금!$A$1:$AO$21,2,0))</f>
        <v>0</v>
      </c>
      <c r="AO2" t="str">
        <f>IF(HLOOKUP(AO$1,[1]금!$A$1:$AO$21,2,0)="","",HLOOKUP(AO$1,[1]금!$A$1:$AO$21,2,0))</f>
        <v>00:00:00:00</v>
      </c>
    </row>
    <row r="3" spans="1:41" x14ac:dyDescent="0.3">
      <c r="A3" t="str">
        <f>IF(HLOOKUP(A$1,[1]금!$A$1:$AO$21,3,0)="","",HLOOKUP(A$1,[1]금!$A$1:$AO$21,3,0))</f>
        <v>2023.08.11</v>
      </c>
      <c r="B3" s="1">
        <f>IF(HLOOKUP(B$1,[1]금!$A$1:$AO$21,3,0)="","",HLOOKUP(B$1,[1]금!$A$1:$AO$21,3,0))</f>
        <v>0.1076388888888889</v>
      </c>
      <c r="C3" s="1">
        <f>IF(HLOOKUP(C$1,[1]금!$A$1:$AO$21,3,0)="","",HLOOKUP(C$1,[1]금!$A$1:$AO$21,3,0))</f>
        <v>0.16319444444444445</v>
      </c>
      <c r="D3">
        <f>IF(HLOOKUP(D$1,[1]금!$A$1:$AO$21,3,0)="","",HLOOKUP(D$1,[1]금!$A$1:$AO$21,3,0))</f>
        <v>80</v>
      </c>
      <c r="E3">
        <f>IF(HLOOKUP(E$1,[1]금!$A$1:$AO$21,3,0)="","",HLOOKUP(E$1,[1]금!$A$1:$AO$21,3,0))</f>
        <v>67</v>
      </c>
      <c r="F3" t="str">
        <f>IF(HLOOKUP(F$1,[1]금!$A$1:$AO$21,3,0)="","",HLOOKUP(F$1,[1]금!$A$1:$AO$21,3,0))</f>
        <v>C21-A010</v>
      </c>
      <c r="G3" t="str">
        <f>IF(HLOOKUP(G$1,[1]금!$A$1:$AO$21,3,0)="","",HLOOKUP(G$1,[1]금!$A$1:$AO$21,3,0))</f>
        <v>돈쭐내러 왔습니다</v>
      </c>
      <c r="H3" t="str">
        <f>IF(HLOOKUP(H$1,[1]금!$A$1:$AO$21,3,0)="","",HLOOKUP(H$1,[1]금!$A$1:$AO$21,3,0))</f>
        <v>5회(자막)</v>
      </c>
      <c r="I3">
        <f>IF(HLOOKUP(I$1,[1]금!$A$1:$AO$21,3,0)="","",HLOOKUP(I$1,[1]금!$A$1:$AO$21,3,0))</f>
        <v>5</v>
      </c>
      <c r="J3" t="str">
        <f>IF(HLOOKUP(J$1,[1]금!$A$1:$AO$21,3,0)="","",HLOOKUP(J$1,[1]금!$A$1:$AO$21,3,0))</f>
        <v>순환</v>
      </c>
      <c r="K3" t="str">
        <f>IF(HLOOKUP(K$1,[1]금!$A$1:$AO$21,3,0)="","",HLOOKUP(K$1,[1]금!$A$1:$AO$21,3,0))</f>
        <v>재방</v>
      </c>
      <c r="L3" t="str">
        <f>IF(HLOOKUP(L$1,[1]금!$A$1:$AO$21,3,0)="","",HLOOKUP(L$1,[1]금!$A$1:$AO$21,3,0))</f>
        <v>HD</v>
      </c>
      <c r="M3" t="str">
        <f>IF(HLOOKUP(M$1,[1]금!$A$1:$AO$21,3,0)="","",HLOOKUP(M$1,[1]금!$A$1:$AO$21,3,0))</f>
        <v>Y</v>
      </c>
      <c r="N3" t="str">
        <f>IF(HLOOKUP(N$1,[1]금!$A$1:$AO$21,3,0)="","",HLOOKUP(N$1,[1]금!$A$1:$AO$21,3,0))</f>
        <v>N</v>
      </c>
      <c r="O3" t="str">
        <f>IF(HLOOKUP(O$1,[1]금!$A$1:$AO$21,3,0)="","",HLOOKUP(O$1,[1]금!$A$1:$AO$21,3,0))</f>
        <v>N</v>
      </c>
      <c r="P3" t="str">
        <f>IF(HLOOKUP(P$1,[1]금!$A$1:$AO$21,3,0)="","",HLOOKUP(P$1,[1]금!$A$1:$AO$21,3,0))</f>
        <v>15 세</v>
      </c>
      <c r="Q3">
        <f>IF(HLOOKUP(Q$1,[1]금!$A$1:$AO$21,3,0)="","",HLOOKUP(Q$1,[1]금!$A$1:$AO$21,3,0))</f>
        <v>80</v>
      </c>
      <c r="R3" t="str">
        <f>IF(HLOOKUP(R$1,[1]금!$A$1:$AO$21,3,0)="","",HLOOKUP(R$1,[1]금!$A$1:$AO$21,3,0))</f>
        <v/>
      </c>
      <c r="S3" t="str">
        <f>IF(HLOOKUP(S$1,[1]금!$A$1:$AO$21,3,0)="","",HLOOKUP(S$1,[1]금!$A$1:$AO$21,3,0))</f>
        <v>Y</v>
      </c>
      <c r="T3" t="str">
        <f>IF(HLOOKUP(T$1,[1]금!$A$1:$AO$21,3,0)="","",HLOOKUP(T$1,[1]금!$A$1:$AO$21,3,0))</f>
        <v>Y</v>
      </c>
      <c r="U3" t="str">
        <f>IF(HLOOKUP(U$1,[1]금!$A$1:$AO$21,3,0)="","",HLOOKUP(U$1,[1]금!$A$1:$AO$21,3,0))</f>
        <v>Y</v>
      </c>
      <c r="V3" t="str">
        <f>IF(HLOOKUP(V$1,[1]금!$A$1:$AO$21,3,0)="","",HLOOKUP(V$1,[1]금!$A$1:$AO$21,3,0))</f>
        <v>N</v>
      </c>
      <c r="W3" t="str">
        <f>IF(HLOOKUP(W$1,[1]금!$A$1:$AO$21,3,0)="","",HLOOKUP(W$1,[1]금!$A$1:$AO$21,3,0))</f>
        <v>N</v>
      </c>
      <c r="X3" t="str">
        <f>IF(HLOOKUP(X$1,[1]금!$A$1:$AO$21,3,0)="","",HLOOKUP(X$1,[1]금!$A$1:$AO$21,3,0))</f>
        <v/>
      </c>
      <c r="Y3" t="str">
        <f>IF(HLOOKUP(Y$1,[1]금!$A$1:$AO$21,3,0)="","",HLOOKUP(Y$1,[1]금!$A$1:$AO$21,3,0))</f>
        <v>정규</v>
      </c>
      <c r="Z3" t="str">
        <f>IF(HLOOKUP(Z$1,[1]금!$A$1:$AO$21,3,0)="","",HLOOKUP(Z$1,[1]금!$A$1:$AO$21,3,0))</f>
        <v>자료</v>
      </c>
      <c r="AA3" t="str">
        <f>IF(HLOOKUP(AA$1,[1]금!$A$1:$AO$21,3,0)="","",HLOOKUP(AA$1,[1]금!$A$1:$AO$21,3,0))</f>
        <v/>
      </c>
      <c r="AB3" t="str">
        <f>IF(HLOOKUP(AB$1,[1]금!$A$1:$AO$21,3,0)="","",HLOOKUP(AB$1,[1]금!$A$1:$AO$21,3,0))</f>
        <v>그룹1</v>
      </c>
      <c r="AC3" t="str">
        <f>IF(HLOOKUP(AC$1,[1]금!$A$1:$AO$21,3,0)="","",HLOOKUP(AC$1,[1]금!$A$1:$AO$21,3,0))</f>
        <v>STEREO</v>
      </c>
      <c r="AD3" t="str">
        <f>IF(HLOOKUP(AD$1,[1]금!$A$1:$AO$21,3,0)="","",HLOOKUP(AD$1,[1]금!$A$1:$AO$21,3,0))</f>
        <v/>
      </c>
      <c r="AE3" s="1" t="str">
        <f>IF(HLOOKUP(AE$1,[1]금!$A$1:$AO$21,3,0)="","",HLOOKUP(AE$1,[1]금!$A$1:$AO$21,3,0))</f>
        <v/>
      </c>
      <c r="AF3">
        <f>IF(HLOOKUP(AF$1,[1]금!$A$1:$AO$21,3,0)="","",HLOOKUP(AF$1,[1]금!$A$1:$AO$21,3,0))</f>
        <v>0.1076388888888889</v>
      </c>
      <c r="AG3" t="str">
        <f>IF(HLOOKUP(AG$1,[1]금!$A$1:$AO$21,3,0)="","",HLOOKUP(AG$1,[1]금!$A$1:$AO$21,3,0))</f>
        <v>None</v>
      </c>
      <c r="AH3" t="str">
        <f>IF(HLOOKUP(AH$1,[1]금!$A$1:$AO$21,3,0)="","",HLOOKUP(AH$1,[1]금!$A$1:$AO$21,3,0))</f>
        <v>Y</v>
      </c>
      <c r="AI3" s="1" t="str">
        <f>IF(HLOOKUP(AI$1,[1]금!$A$1:$AO$21,3,0)="","",HLOOKUP(AI$1,[1]금!$A$1:$AO$21,3,0))</f>
        <v/>
      </c>
      <c r="AJ3">
        <f>IF(HLOOKUP(AJ$1,[1]금!$A$1:$AO$21,3,0)="","",HLOOKUP(AJ$1,[1]금!$A$1:$AO$21,3,0))</f>
        <v>0.1076388888888889</v>
      </c>
      <c r="AK3">
        <f>IF(HLOOKUP(AK$1,[1]금!$A$1:$AO$21,3,0)="","",HLOOKUP(AK$1,[1]금!$A$1:$AO$21,3,0))</f>
        <v>1</v>
      </c>
      <c r="AL3" t="str">
        <f>IF(HLOOKUP(AL$1,[1]금!$A$1:$AO$21,3,0)="","",HLOOKUP(AL$1,[1]금!$A$1:$AO$21,3,0))</f>
        <v/>
      </c>
      <c r="AM3" t="str">
        <f>IF(HLOOKUP(AM$1,[1]금!$A$1:$AO$21,3,0)="","",HLOOKUP(AM$1,[1]금!$A$1:$AO$21,3,0))</f>
        <v>Y</v>
      </c>
      <c r="AN3">
        <f>IF(HLOOKUP(AN$1,[1]금!$A$1:$AO$21,3,0)="","",HLOOKUP(AN$1,[1]금!$A$1:$AO$21,3,0))</f>
        <v>2</v>
      </c>
      <c r="AO3" t="str">
        <f>IF(HLOOKUP(AO$1,[1]금!$A$1:$AO$21,3,0)="","",HLOOKUP(AO$1,[1]금!$A$1:$AO$21,3,0))</f>
        <v>00:55:28:25</v>
      </c>
    </row>
    <row r="4" spans="1:41" x14ac:dyDescent="0.3">
      <c r="A4" t="str">
        <f>IF(HLOOKUP(A$1,[1]금!$A$1:$AO$21,4,0)="","",HLOOKUP(A$1,[1]금!$A$1:$AO$21,4,0))</f>
        <v>2023.08.11</v>
      </c>
      <c r="B4" s="1">
        <f>IF(HLOOKUP(B$1,[1]금!$A$1:$AO$21,4,0)="","",HLOOKUP(B$1,[1]금!$A$1:$AO$21,4,0))</f>
        <v>0.16319444444444445</v>
      </c>
      <c r="C4" s="1">
        <f>IF(HLOOKUP(C$1,[1]금!$A$1:$AO$21,4,0)="","",HLOOKUP(C$1,[1]금!$A$1:$AO$21,4,0))</f>
        <v>0.21180555555555555</v>
      </c>
      <c r="D4">
        <f>IF(HLOOKUP(D$1,[1]금!$A$1:$AO$21,4,0)="","",HLOOKUP(D$1,[1]금!$A$1:$AO$21,4,0))</f>
        <v>70</v>
      </c>
      <c r="E4">
        <f>IF(HLOOKUP(E$1,[1]금!$A$1:$AO$21,4,0)="","",HLOOKUP(E$1,[1]금!$A$1:$AO$21,4,0))</f>
        <v>65</v>
      </c>
      <c r="F4" t="str">
        <f>IF(HLOOKUP(F$1,[1]금!$A$1:$AO$21,4,0)="","",HLOOKUP(F$1,[1]금!$A$1:$AO$21,4,0))</f>
        <v>C15-A001</v>
      </c>
      <c r="G4" t="str">
        <f>IF(HLOOKUP(G$1,[1]금!$A$1:$AO$21,4,0)="","",HLOOKUP(G$1,[1]금!$A$1:$AO$21,4,0))</f>
        <v>맛있는 녀석들</v>
      </c>
      <c r="H4" t="str">
        <f>IF(HLOOKUP(H$1,[1]금!$A$1:$AO$21,4,0)="","",HLOOKUP(H$1,[1]금!$A$1:$AO$21,4,0))</f>
        <v>28회(일반)(자,수,해)</v>
      </c>
      <c r="I4">
        <f>IF(HLOOKUP(I$1,[1]금!$A$1:$AO$21,4,0)="","",HLOOKUP(I$1,[1]금!$A$1:$AO$21,4,0))</f>
        <v>28</v>
      </c>
      <c r="J4" t="str">
        <f>IF(HLOOKUP(J$1,[1]금!$A$1:$AO$21,4,0)="","",HLOOKUP(J$1,[1]금!$A$1:$AO$21,4,0))</f>
        <v>순환</v>
      </c>
      <c r="K4" t="str">
        <f>IF(HLOOKUP(K$1,[1]금!$A$1:$AO$21,4,0)="","",HLOOKUP(K$1,[1]금!$A$1:$AO$21,4,0))</f>
        <v>재방</v>
      </c>
      <c r="L4" t="str">
        <f>IF(HLOOKUP(L$1,[1]금!$A$1:$AO$21,4,0)="","",HLOOKUP(L$1,[1]금!$A$1:$AO$21,4,0))</f>
        <v>HD</v>
      </c>
      <c r="M4" t="str">
        <f>IF(HLOOKUP(M$1,[1]금!$A$1:$AO$21,4,0)="","",HLOOKUP(M$1,[1]금!$A$1:$AO$21,4,0))</f>
        <v>Y</v>
      </c>
      <c r="N4" t="str">
        <f>IF(HLOOKUP(N$1,[1]금!$A$1:$AO$21,4,0)="","",HLOOKUP(N$1,[1]금!$A$1:$AO$21,4,0))</f>
        <v>Y</v>
      </c>
      <c r="O4" t="str">
        <f>IF(HLOOKUP(O$1,[1]금!$A$1:$AO$21,4,0)="","",HLOOKUP(O$1,[1]금!$A$1:$AO$21,4,0))</f>
        <v>Y</v>
      </c>
      <c r="P4" t="str">
        <f>IF(HLOOKUP(P$1,[1]금!$A$1:$AO$21,4,0)="","",HLOOKUP(P$1,[1]금!$A$1:$AO$21,4,0))</f>
        <v>15 세</v>
      </c>
      <c r="Q4">
        <f>IF(HLOOKUP(Q$1,[1]금!$A$1:$AO$21,4,0)="","",HLOOKUP(Q$1,[1]금!$A$1:$AO$21,4,0))</f>
        <v>70</v>
      </c>
      <c r="R4" t="str">
        <f>IF(HLOOKUP(R$1,[1]금!$A$1:$AO$21,4,0)="","",HLOOKUP(R$1,[1]금!$A$1:$AO$21,4,0))</f>
        <v/>
      </c>
      <c r="S4" t="str">
        <f>IF(HLOOKUP(S$1,[1]금!$A$1:$AO$21,4,0)="","",HLOOKUP(S$1,[1]금!$A$1:$AO$21,4,0))</f>
        <v>N</v>
      </c>
      <c r="T4" t="str">
        <f>IF(HLOOKUP(T$1,[1]금!$A$1:$AO$21,4,0)="","",HLOOKUP(T$1,[1]금!$A$1:$AO$21,4,0))</f>
        <v>Y</v>
      </c>
      <c r="U4" t="str">
        <f>IF(HLOOKUP(U$1,[1]금!$A$1:$AO$21,4,0)="","",HLOOKUP(U$1,[1]금!$A$1:$AO$21,4,0))</f>
        <v>Y</v>
      </c>
      <c r="V4" t="str">
        <f>IF(HLOOKUP(V$1,[1]금!$A$1:$AO$21,4,0)="","",HLOOKUP(V$1,[1]금!$A$1:$AO$21,4,0))</f>
        <v>N</v>
      </c>
      <c r="W4" t="str">
        <f>IF(HLOOKUP(W$1,[1]금!$A$1:$AO$21,4,0)="","",HLOOKUP(W$1,[1]금!$A$1:$AO$21,4,0))</f>
        <v>N</v>
      </c>
      <c r="X4" t="str">
        <f>IF(HLOOKUP(X$1,[1]금!$A$1:$AO$21,4,0)="","",HLOOKUP(X$1,[1]금!$A$1:$AO$21,4,0))</f>
        <v/>
      </c>
      <c r="Y4" t="str">
        <f>IF(HLOOKUP(Y$1,[1]금!$A$1:$AO$21,4,0)="","",HLOOKUP(Y$1,[1]금!$A$1:$AO$21,4,0))</f>
        <v>정규</v>
      </c>
      <c r="Z4" t="str">
        <f>IF(HLOOKUP(Z$1,[1]금!$A$1:$AO$21,4,0)="","",HLOOKUP(Z$1,[1]금!$A$1:$AO$21,4,0))</f>
        <v>자료</v>
      </c>
      <c r="AA4" t="str">
        <f>IF(HLOOKUP(AA$1,[1]금!$A$1:$AO$21,4,0)="","",HLOOKUP(AA$1,[1]금!$A$1:$AO$21,4,0))</f>
        <v>갈치조림/오리진흙구이</v>
      </c>
      <c r="AB4" t="str">
        <f>IF(HLOOKUP(AB$1,[1]금!$A$1:$AO$21,4,0)="","",HLOOKUP(AB$1,[1]금!$A$1:$AO$21,4,0))</f>
        <v>그룹1</v>
      </c>
      <c r="AC4" t="str">
        <f>IF(HLOOKUP(AC$1,[1]금!$A$1:$AO$21,4,0)="","",HLOOKUP(AC$1,[1]금!$A$1:$AO$21,4,0))</f>
        <v>STEREO</v>
      </c>
      <c r="AD4" t="str">
        <f>IF(HLOOKUP(AD$1,[1]금!$A$1:$AO$21,4,0)="","",HLOOKUP(AD$1,[1]금!$A$1:$AO$21,4,0))</f>
        <v/>
      </c>
      <c r="AE4" s="1" t="str">
        <f>IF(HLOOKUP(AE$1,[1]금!$A$1:$AO$21,4,0)="","",HLOOKUP(AE$1,[1]금!$A$1:$AO$21,4,0))</f>
        <v/>
      </c>
      <c r="AF4">
        <f>IF(HLOOKUP(AF$1,[1]금!$A$1:$AO$21,4,0)="","",HLOOKUP(AF$1,[1]금!$A$1:$AO$21,4,0))</f>
        <v>0.16319444444444445</v>
      </c>
      <c r="AG4" t="str">
        <f>IF(HLOOKUP(AG$1,[1]금!$A$1:$AO$21,4,0)="","",HLOOKUP(AG$1,[1]금!$A$1:$AO$21,4,0))</f>
        <v>None</v>
      </c>
      <c r="AH4" t="str">
        <f>IF(HLOOKUP(AH$1,[1]금!$A$1:$AO$21,4,0)="","",HLOOKUP(AH$1,[1]금!$A$1:$AO$21,4,0))</f>
        <v>Y</v>
      </c>
      <c r="AI4" s="1" t="str">
        <f>IF(HLOOKUP(AI$1,[1]금!$A$1:$AO$21,4,0)="","",HLOOKUP(AI$1,[1]금!$A$1:$AO$21,4,0))</f>
        <v>N</v>
      </c>
      <c r="AJ4">
        <f>IF(HLOOKUP(AJ$1,[1]금!$A$1:$AO$21,4,0)="","",HLOOKUP(AJ$1,[1]금!$A$1:$AO$21,4,0))</f>
        <v>0.16319444444444445</v>
      </c>
      <c r="AK4">
        <f>IF(HLOOKUP(AK$1,[1]금!$A$1:$AO$21,4,0)="","",HLOOKUP(AK$1,[1]금!$A$1:$AO$21,4,0))</f>
        <v>1</v>
      </c>
      <c r="AL4" t="str">
        <f>IF(HLOOKUP(AL$1,[1]금!$A$1:$AO$21,4,0)="","",HLOOKUP(AL$1,[1]금!$A$1:$AO$21,4,0))</f>
        <v/>
      </c>
      <c r="AM4" t="str">
        <f>IF(HLOOKUP(AM$1,[1]금!$A$1:$AO$21,4,0)="","",HLOOKUP(AM$1,[1]금!$A$1:$AO$21,4,0))</f>
        <v>Y</v>
      </c>
      <c r="AN4">
        <f>IF(HLOOKUP(AN$1,[1]금!$A$1:$AO$21,4,0)="","",HLOOKUP(AN$1,[1]금!$A$1:$AO$21,4,0))</f>
        <v>3</v>
      </c>
      <c r="AO4" t="str">
        <f>IF(HLOOKUP(AO$1,[1]금!$A$1:$AO$21,4,0)="","",HLOOKUP(AO$1,[1]금!$A$1:$AO$21,4,0))</f>
        <v>00:54:31:19</v>
      </c>
    </row>
    <row r="5" spans="1:41" x14ac:dyDescent="0.3">
      <c r="A5" t="str">
        <f>IF(HLOOKUP(A$1,[1]금!$A$1:$AO$21,5,0)="","",HLOOKUP(A$1,[1]금!$A$1:$AO$21,5,0))</f>
        <v>2023.08.11</v>
      </c>
      <c r="B5" s="1">
        <f>IF(HLOOKUP(B$1,[1]금!$A$1:$AO$21,5,0)="","",HLOOKUP(B$1,[1]금!$A$1:$AO$21,5,0))</f>
        <v>0.21180555555555555</v>
      </c>
      <c r="C5" s="1">
        <f>IF(HLOOKUP(C$1,[1]금!$A$1:$AO$21,5,0)="","",HLOOKUP(C$1,[1]금!$A$1:$AO$21,5,0))</f>
        <v>0.27083333333333331</v>
      </c>
      <c r="D5">
        <f>IF(HLOOKUP(D$1,[1]금!$A$1:$AO$21,5,0)="","",HLOOKUP(D$1,[1]금!$A$1:$AO$21,5,0))</f>
        <v>85</v>
      </c>
      <c r="E5">
        <f>IF(HLOOKUP(E$1,[1]금!$A$1:$AO$21,5,0)="","",HLOOKUP(E$1,[1]금!$A$1:$AO$21,5,0))</f>
        <v>82</v>
      </c>
      <c r="F5" t="str">
        <f>IF(HLOOKUP(F$1,[1]금!$A$1:$AO$21,5,0)="","",HLOOKUP(F$1,[1]금!$A$1:$AO$21,5,0))</f>
        <v>D20-B030</v>
      </c>
      <c r="G5" t="str">
        <f>IF(HLOOKUP(G$1,[1]금!$A$1:$AO$21,5,0)="","",HLOOKUP(G$1,[1]금!$A$1:$AO$21,5,0))</f>
        <v>금쪽같은 내 새끼</v>
      </c>
      <c r="H5" t="str">
        <f>IF(HLOOKUP(H$1,[1]금!$A$1:$AO$21,5,0)="","",HLOOKUP(H$1,[1]금!$A$1:$AO$21,5,0))</f>
        <v>68회(자)</v>
      </c>
      <c r="I5">
        <f>IF(HLOOKUP(I$1,[1]금!$A$1:$AO$21,5,0)="","",HLOOKUP(I$1,[1]금!$A$1:$AO$21,5,0))</f>
        <v>68</v>
      </c>
      <c r="J5" t="str">
        <f>IF(HLOOKUP(J$1,[1]금!$A$1:$AO$21,5,0)="","",HLOOKUP(J$1,[1]금!$A$1:$AO$21,5,0))</f>
        <v>순환</v>
      </c>
      <c r="K5" t="str">
        <f>IF(HLOOKUP(K$1,[1]금!$A$1:$AO$21,5,0)="","",HLOOKUP(K$1,[1]금!$A$1:$AO$21,5,0))</f>
        <v>본방</v>
      </c>
      <c r="L5" t="str">
        <f>IF(HLOOKUP(L$1,[1]금!$A$1:$AO$21,5,0)="","",HLOOKUP(L$1,[1]금!$A$1:$AO$21,5,0))</f>
        <v>HD</v>
      </c>
      <c r="M5" t="str">
        <f>IF(HLOOKUP(M$1,[1]금!$A$1:$AO$21,5,0)="","",HLOOKUP(M$1,[1]금!$A$1:$AO$21,5,0))</f>
        <v>Y</v>
      </c>
      <c r="N5" t="str">
        <f>IF(HLOOKUP(N$1,[1]금!$A$1:$AO$21,5,0)="","",HLOOKUP(N$1,[1]금!$A$1:$AO$21,5,0))</f>
        <v>N</v>
      </c>
      <c r="O5" t="str">
        <f>IF(HLOOKUP(O$1,[1]금!$A$1:$AO$21,5,0)="","",HLOOKUP(O$1,[1]금!$A$1:$AO$21,5,0))</f>
        <v>N</v>
      </c>
      <c r="P5" t="str">
        <f>IF(HLOOKUP(P$1,[1]금!$A$1:$AO$21,5,0)="","",HLOOKUP(P$1,[1]금!$A$1:$AO$21,5,0))</f>
        <v>12 세</v>
      </c>
      <c r="Q5">
        <f>IF(HLOOKUP(Q$1,[1]금!$A$1:$AO$21,5,0)="","",HLOOKUP(Q$1,[1]금!$A$1:$AO$21,5,0))</f>
        <v>85</v>
      </c>
      <c r="R5" t="str">
        <f>IF(HLOOKUP(R$1,[1]금!$A$1:$AO$21,5,0)="","",HLOOKUP(R$1,[1]금!$A$1:$AO$21,5,0))</f>
        <v/>
      </c>
      <c r="S5" t="str">
        <f>IF(HLOOKUP(S$1,[1]금!$A$1:$AO$21,5,0)="","",HLOOKUP(S$1,[1]금!$A$1:$AO$21,5,0))</f>
        <v>N</v>
      </c>
      <c r="T5" t="str">
        <f>IF(HLOOKUP(T$1,[1]금!$A$1:$AO$21,5,0)="","",HLOOKUP(T$1,[1]금!$A$1:$AO$21,5,0))</f>
        <v>N</v>
      </c>
      <c r="U5" t="str">
        <f>IF(HLOOKUP(U$1,[1]금!$A$1:$AO$21,5,0)="","",HLOOKUP(U$1,[1]금!$A$1:$AO$21,5,0))</f>
        <v>N</v>
      </c>
      <c r="V5" t="str">
        <f>IF(HLOOKUP(V$1,[1]금!$A$1:$AO$21,5,0)="","",HLOOKUP(V$1,[1]금!$A$1:$AO$21,5,0))</f>
        <v>N</v>
      </c>
      <c r="W5" t="str">
        <f>IF(HLOOKUP(W$1,[1]금!$A$1:$AO$21,5,0)="","",HLOOKUP(W$1,[1]금!$A$1:$AO$21,5,0))</f>
        <v>N</v>
      </c>
      <c r="X5" t="str">
        <f>IF(HLOOKUP(X$1,[1]금!$A$1:$AO$21,5,0)="","",HLOOKUP(X$1,[1]금!$A$1:$AO$21,5,0))</f>
        <v/>
      </c>
      <c r="Y5" t="str">
        <f>IF(HLOOKUP(Y$1,[1]금!$A$1:$AO$21,5,0)="","",HLOOKUP(Y$1,[1]금!$A$1:$AO$21,5,0))</f>
        <v>정규</v>
      </c>
      <c r="Z5" t="str">
        <f>IF(HLOOKUP(Z$1,[1]금!$A$1:$AO$21,5,0)="","",HLOOKUP(Z$1,[1]금!$A$1:$AO$21,5,0))</f>
        <v>자료</v>
      </c>
      <c r="AA5" t="str">
        <f>IF(HLOOKUP(AA$1,[1]금!$A$1:$AO$21,5,0)="","",HLOOKUP(AA$1,[1]금!$A$1:$AO$21,5,0))</f>
        <v/>
      </c>
      <c r="AB5" t="str">
        <f>IF(HLOOKUP(AB$1,[1]금!$A$1:$AO$21,5,0)="","",HLOOKUP(AB$1,[1]금!$A$1:$AO$21,5,0))</f>
        <v>그룹1</v>
      </c>
      <c r="AC5" t="str">
        <f>IF(HLOOKUP(AC$1,[1]금!$A$1:$AO$21,5,0)="","",HLOOKUP(AC$1,[1]금!$A$1:$AO$21,5,0))</f>
        <v>STEREO</v>
      </c>
      <c r="AD5" t="str">
        <f>IF(HLOOKUP(AD$1,[1]금!$A$1:$AO$21,5,0)="","",HLOOKUP(AD$1,[1]금!$A$1:$AO$21,5,0))</f>
        <v/>
      </c>
      <c r="AE5" s="1" t="str">
        <f>IF(HLOOKUP(AE$1,[1]금!$A$1:$AO$21,5,0)="","",HLOOKUP(AE$1,[1]금!$A$1:$AO$21,5,0))</f>
        <v/>
      </c>
      <c r="AF5">
        <f>IF(HLOOKUP(AF$1,[1]금!$A$1:$AO$21,5,0)="","",HLOOKUP(AF$1,[1]금!$A$1:$AO$21,5,0))</f>
        <v>0.21180555555555555</v>
      </c>
      <c r="AG5" t="str">
        <f>IF(HLOOKUP(AG$1,[1]금!$A$1:$AO$21,5,0)="","",HLOOKUP(AG$1,[1]금!$A$1:$AO$21,5,0))</f>
        <v>None</v>
      </c>
      <c r="AH5" t="str">
        <f>IF(HLOOKUP(AH$1,[1]금!$A$1:$AO$21,5,0)="","",HLOOKUP(AH$1,[1]금!$A$1:$AO$21,5,0))</f>
        <v>Y</v>
      </c>
      <c r="AI5" s="1" t="str">
        <f>IF(HLOOKUP(AI$1,[1]금!$A$1:$AO$21,5,0)="","",HLOOKUP(AI$1,[1]금!$A$1:$AO$21,5,0))</f>
        <v/>
      </c>
      <c r="AJ5">
        <f>IF(HLOOKUP(AJ$1,[1]금!$A$1:$AO$21,5,0)="","",HLOOKUP(AJ$1,[1]금!$A$1:$AO$21,5,0))</f>
        <v>0.21180555555555555</v>
      </c>
      <c r="AK5">
        <f>IF(HLOOKUP(AK$1,[1]금!$A$1:$AO$21,5,0)="","",HLOOKUP(AK$1,[1]금!$A$1:$AO$21,5,0))</f>
        <v>1</v>
      </c>
      <c r="AL5" t="str">
        <f>IF(HLOOKUP(AL$1,[1]금!$A$1:$AO$21,5,0)="","",HLOOKUP(AL$1,[1]금!$A$1:$AO$21,5,0))</f>
        <v/>
      </c>
      <c r="AM5" t="str">
        <f>IF(HLOOKUP(AM$1,[1]금!$A$1:$AO$21,5,0)="","",HLOOKUP(AM$1,[1]금!$A$1:$AO$21,5,0))</f>
        <v>Y</v>
      </c>
      <c r="AN5">
        <f>IF(HLOOKUP(AN$1,[1]금!$A$1:$AO$21,5,0)="","",HLOOKUP(AN$1,[1]금!$A$1:$AO$21,5,0))</f>
        <v>3</v>
      </c>
      <c r="AO5" t="str">
        <f>IF(HLOOKUP(AO$1,[1]금!$A$1:$AO$21,5,0)="","",HLOOKUP(AO$1,[1]금!$A$1:$AO$21,5,0))</f>
        <v>01:08:28:27</v>
      </c>
    </row>
    <row r="6" spans="1:41" x14ac:dyDescent="0.3">
      <c r="A6" t="str">
        <f>IF(HLOOKUP(A$1,[1]금!$A$1:$AO$21,6,0)="","",HLOOKUP(A$1,[1]금!$A$1:$AO$21,6,0))</f>
        <v>2023.08.11</v>
      </c>
      <c r="B6" s="1">
        <f>IF(HLOOKUP(B$1,[1]금!$A$1:$AO$21,6,0)="","",HLOOKUP(B$1,[1]금!$A$1:$AO$21,6,0))</f>
        <v>0.27083333333333331</v>
      </c>
      <c r="C6" s="1">
        <f>IF(HLOOKUP(C$1,[1]금!$A$1:$AO$21,6,0)="","",HLOOKUP(C$1,[1]금!$A$1:$AO$21,6,0))</f>
        <v>0.3125</v>
      </c>
      <c r="D6">
        <f>IF(HLOOKUP(D$1,[1]금!$A$1:$AO$21,6,0)="","",HLOOKUP(D$1,[1]금!$A$1:$AO$21,6,0))</f>
        <v>60</v>
      </c>
      <c r="E6">
        <f>IF(HLOOKUP(E$1,[1]금!$A$1:$AO$21,6,0)="","",HLOOKUP(E$1,[1]금!$A$1:$AO$21,6,0))</f>
        <v>56</v>
      </c>
      <c r="F6" t="str">
        <f>IF(HLOOKUP(F$1,[1]금!$A$1:$AO$21,6,0)="","",HLOOKUP(F$1,[1]금!$A$1:$AO$21,6,0))</f>
        <v>C21-A006</v>
      </c>
      <c r="G6" t="str">
        <f>IF(HLOOKUP(G$1,[1]금!$A$1:$AO$21,6,0)="","",HLOOKUP(G$1,[1]금!$A$1:$AO$21,6,0))</f>
        <v>스파이시 걸스</v>
      </c>
      <c r="H6" t="str">
        <f>IF(HLOOKUP(H$1,[1]금!$A$1:$AO$21,6,0)="","",HLOOKUP(H$1,[1]금!$A$1:$AO$21,6,0))</f>
        <v>5회(자막)</v>
      </c>
      <c r="I6">
        <f>IF(HLOOKUP(I$1,[1]금!$A$1:$AO$21,6,0)="","",HLOOKUP(I$1,[1]금!$A$1:$AO$21,6,0))</f>
        <v>5</v>
      </c>
      <c r="J6" t="str">
        <f>IF(HLOOKUP(J$1,[1]금!$A$1:$AO$21,6,0)="","",HLOOKUP(J$1,[1]금!$A$1:$AO$21,6,0))</f>
        <v>순환</v>
      </c>
      <c r="K6" t="str">
        <f>IF(HLOOKUP(K$1,[1]금!$A$1:$AO$21,6,0)="","",HLOOKUP(K$1,[1]금!$A$1:$AO$21,6,0))</f>
        <v>재방</v>
      </c>
      <c r="L6" t="str">
        <f>IF(HLOOKUP(L$1,[1]금!$A$1:$AO$21,6,0)="","",HLOOKUP(L$1,[1]금!$A$1:$AO$21,6,0))</f>
        <v>HD</v>
      </c>
      <c r="M6" t="str">
        <f>IF(HLOOKUP(M$1,[1]금!$A$1:$AO$21,6,0)="","",HLOOKUP(M$1,[1]금!$A$1:$AO$21,6,0))</f>
        <v>Y</v>
      </c>
      <c r="N6" t="str">
        <f>IF(HLOOKUP(N$1,[1]금!$A$1:$AO$21,6,0)="","",HLOOKUP(N$1,[1]금!$A$1:$AO$21,6,0))</f>
        <v>N</v>
      </c>
      <c r="O6" t="str">
        <f>IF(HLOOKUP(O$1,[1]금!$A$1:$AO$21,6,0)="","",HLOOKUP(O$1,[1]금!$A$1:$AO$21,6,0))</f>
        <v>N</v>
      </c>
      <c r="P6" t="str">
        <f>IF(HLOOKUP(P$1,[1]금!$A$1:$AO$21,6,0)="","",HLOOKUP(P$1,[1]금!$A$1:$AO$21,6,0))</f>
        <v>15 세</v>
      </c>
      <c r="Q6">
        <f>IF(HLOOKUP(Q$1,[1]금!$A$1:$AO$21,6,0)="","",HLOOKUP(Q$1,[1]금!$A$1:$AO$21,6,0))</f>
        <v>60</v>
      </c>
      <c r="R6" t="str">
        <f>IF(HLOOKUP(R$1,[1]금!$A$1:$AO$21,6,0)="","",HLOOKUP(R$1,[1]금!$A$1:$AO$21,6,0))</f>
        <v/>
      </c>
      <c r="S6" t="str">
        <f>IF(HLOOKUP(S$1,[1]금!$A$1:$AO$21,6,0)="","",HLOOKUP(S$1,[1]금!$A$1:$AO$21,6,0))</f>
        <v>Y</v>
      </c>
      <c r="T6" t="str">
        <f>IF(HLOOKUP(T$1,[1]금!$A$1:$AO$21,6,0)="","",HLOOKUP(T$1,[1]금!$A$1:$AO$21,6,0))</f>
        <v>Y</v>
      </c>
      <c r="U6" t="str">
        <f>IF(HLOOKUP(U$1,[1]금!$A$1:$AO$21,6,0)="","",HLOOKUP(U$1,[1]금!$A$1:$AO$21,6,0))</f>
        <v>Y</v>
      </c>
      <c r="V6" t="str">
        <f>IF(HLOOKUP(V$1,[1]금!$A$1:$AO$21,6,0)="","",HLOOKUP(V$1,[1]금!$A$1:$AO$21,6,0))</f>
        <v>N</v>
      </c>
      <c r="W6" t="str">
        <f>IF(HLOOKUP(W$1,[1]금!$A$1:$AO$21,6,0)="","",HLOOKUP(W$1,[1]금!$A$1:$AO$21,6,0))</f>
        <v>N</v>
      </c>
      <c r="X6" t="str">
        <f>IF(HLOOKUP(X$1,[1]금!$A$1:$AO$21,6,0)="","",HLOOKUP(X$1,[1]금!$A$1:$AO$21,6,0))</f>
        <v/>
      </c>
      <c r="Y6" t="str">
        <f>IF(HLOOKUP(Y$1,[1]금!$A$1:$AO$21,6,0)="","",HLOOKUP(Y$1,[1]금!$A$1:$AO$21,6,0))</f>
        <v>정규</v>
      </c>
      <c r="Z6" t="str">
        <f>IF(HLOOKUP(Z$1,[1]금!$A$1:$AO$21,6,0)="","",HLOOKUP(Z$1,[1]금!$A$1:$AO$21,6,0))</f>
        <v>자료</v>
      </c>
      <c r="AA6" t="str">
        <f>IF(HLOOKUP(AA$1,[1]금!$A$1:$AO$21,6,0)="","",HLOOKUP(AA$1,[1]금!$A$1:$AO$21,6,0))</f>
        <v/>
      </c>
      <c r="AB6" t="str">
        <f>IF(HLOOKUP(AB$1,[1]금!$A$1:$AO$21,6,0)="","",HLOOKUP(AB$1,[1]금!$A$1:$AO$21,6,0))</f>
        <v>그룹1</v>
      </c>
      <c r="AC6" t="str">
        <f>IF(HLOOKUP(AC$1,[1]금!$A$1:$AO$21,6,0)="","",HLOOKUP(AC$1,[1]금!$A$1:$AO$21,6,0))</f>
        <v>STEREO</v>
      </c>
      <c r="AD6" t="str">
        <f>IF(HLOOKUP(AD$1,[1]금!$A$1:$AO$21,6,0)="","",HLOOKUP(AD$1,[1]금!$A$1:$AO$21,6,0))</f>
        <v/>
      </c>
      <c r="AE6" s="1" t="str">
        <f>IF(HLOOKUP(AE$1,[1]금!$A$1:$AO$21,6,0)="","",HLOOKUP(AE$1,[1]금!$A$1:$AO$21,6,0))</f>
        <v/>
      </c>
      <c r="AF6">
        <f>IF(HLOOKUP(AF$1,[1]금!$A$1:$AO$21,6,0)="","",HLOOKUP(AF$1,[1]금!$A$1:$AO$21,6,0))</f>
        <v>0.27083333333333331</v>
      </c>
      <c r="AG6" t="str">
        <f>IF(HLOOKUP(AG$1,[1]금!$A$1:$AO$21,6,0)="","",HLOOKUP(AG$1,[1]금!$A$1:$AO$21,6,0))</f>
        <v>None</v>
      </c>
      <c r="AH6" t="str">
        <f>IF(HLOOKUP(AH$1,[1]금!$A$1:$AO$21,6,0)="","",HLOOKUP(AH$1,[1]금!$A$1:$AO$21,6,0))</f>
        <v>Y</v>
      </c>
      <c r="AI6" s="1" t="str">
        <f>IF(HLOOKUP(AI$1,[1]금!$A$1:$AO$21,6,0)="","",HLOOKUP(AI$1,[1]금!$A$1:$AO$21,6,0))</f>
        <v/>
      </c>
      <c r="AJ6">
        <f>IF(HLOOKUP(AJ$1,[1]금!$A$1:$AO$21,6,0)="","",HLOOKUP(AJ$1,[1]금!$A$1:$AO$21,6,0))</f>
        <v>0.27083333333333331</v>
      </c>
      <c r="AK6">
        <f>IF(HLOOKUP(AK$1,[1]금!$A$1:$AO$21,6,0)="","",HLOOKUP(AK$1,[1]금!$A$1:$AO$21,6,0))</f>
        <v>1</v>
      </c>
      <c r="AL6" t="str">
        <f>IF(HLOOKUP(AL$1,[1]금!$A$1:$AO$21,6,0)="","",HLOOKUP(AL$1,[1]금!$A$1:$AO$21,6,0))</f>
        <v/>
      </c>
      <c r="AM6" t="str">
        <f>IF(HLOOKUP(AM$1,[1]금!$A$1:$AO$21,6,0)="","",HLOOKUP(AM$1,[1]금!$A$1:$AO$21,6,0))</f>
        <v>Y</v>
      </c>
      <c r="AN6">
        <f>IF(HLOOKUP(AN$1,[1]금!$A$1:$AO$21,6,0)="","",HLOOKUP(AN$1,[1]금!$A$1:$AO$21,6,0))</f>
        <v>2</v>
      </c>
      <c r="AO6" t="str">
        <f>IF(HLOOKUP(AO$1,[1]금!$A$1:$AO$21,6,0)="","",HLOOKUP(AO$1,[1]금!$A$1:$AO$21,6,0))</f>
        <v>00:46:28:10</v>
      </c>
    </row>
    <row r="7" spans="1:41" x14ac:dyDescent="0.3">
      <c r="A7" t="str">
        <f>IF(HLOOKUP(A$1,[1]금!$A$1:$AO$21,7,0)="","",HLOOKUP(A$1,[1]금!$A$1:$AO$21,7,0))</f>
        <v>2023.08.11</v>
      </c>
      <c r="B7" s="1">
        <f>IF(HLOOKUP(B$1,[1]금!$A$1:$AO$21,7,0)="","",HLOOKUP(B$1,[1]금!$A$1:$AO$21,7,0))</f>
        <v>0.3125</v>
      </c>
      <c r="C7" s="1">
        <f>IF(HLOOKUP(C$1,[1]금!$A$1:$AO$21,7,0)="","",HLOOKUP(C$1,[1]금!$A$1:$AO$21,7,0))</f>
        <v>0.3611111111111111</v>
      </c>
      <c r="D7">
        <f>IF(HLOOKUP(D$1,[1]금!$A$1:$AO$21,7,0)="","",HLOOKUP(D$1,[1]금!$A$1:$AO$21,7,0))</f>
        <v>70</v>
      </c>
      <c r="E7">
        <f>IF(HLOOKUP(E$1,[1]금!$A$1:$AO$21,7,0)="","",HLOOKUP(E$1,[1]금!$A$1:$AO$21,7,0))</f>
        <v>68</v>
      </c>
      <c r="F7" t="str">
        <f>IF(HLOOKUP(F$1,[1]금!$A$1:$AO$21,7,0)="","",HLOOKUP(F$1,[1]금!$A$1:$AO$21,7,0))</f>
        <v>C23-A006</v>
      </c>
      <c r="G7" t="str">
        <f>IF(HLOOKUP(G$1,[1]금!$A$1:$AO$21,7,0)="","",HLOOKUP(G$1,[1]금!$A$1:$AO$21,7,0))</f>
        <v>미친원정대</v>
      </c>
      <c r="H7" t="str">
        <f>IF(HLOOKUP(H$1,[1]금!$A$1:$AO$21,7,0)="","",HLOOKUP(H$1,[1]금!$A$1:$AO$21,7,0))</f>
        <v>8회</v>
      </c>
      <c r="I7">
        <f>IF(HLOOKUP(I$1,[1]금!$A$1:$AO$21,7,0)="","",HLOOKUP(I$1,[1]금!$A$1:$AO$21,7,0))</f>
        <v>8</v>
      </c>
      <c r="J7" t="str">
        <f>IF(HLOOKUP(J$1,[1]금!$A$1:$AO$21,7,0)="","",HLOOKUP(J$1,[1]금!$A$1:$AO$21,7,0))</f>
        <v>순환</v>
      </c>
      <c r="K7" t="str">
        <f>IF(HLOOKUP(K$1,[1]금!$A$1:$AO$21,7,0)="","",HLOOKUP(K$1,[1]금!$A$1:$AO$21,7,0))</f>
        <v>본방</v>
      </c>
      <c r="L7" t="str">
        <f>IF(HLOOKUP(L$1,[1]금!$A$1:$AO$21,7,0)="","",HLOOKUP(L$1,[1]금!$A$1:$AO$21,7,0))</f>
        <v>HD</v>
      </c>
      <c r="M7" t="str">
        <f>IF(HLOOKUP(M$1,[1]금!$A$1:$AO$21,7,0)="","",HLOOKUP(M$1,[1]금!$A$1:$AO$21,7,0))</f>
        <v>N</v>
      </c>
      <c r="N7" t="str">
        <f>IF(HLOOKUP(N$1,[1]금!$A$1:$AO$21,7,0)="","",HLOOKUP(N$1,[1]금!$A$1:$AO$21,7,0))</f>
        <v>N</v>
      </c>
      <c r="O7" t="str">
        <f>IF(HLOOKUP(O$1,[1]금!$A$1:$AO$21,7,0)="","",HLOOKUP(O$1,[1]금!$A$1:$AO$21,7,0))</f>
        <v>N</v>
      </c>
      <c r="P7" t="str">
        <f>IF(HLOOKUP(P$1,[1]금!$A$1:$AO$21,7,0)="","",HLOOKUP(P$1,[1]금!$A$1:$AO$21,7,0))</f>
        <v>15 세</v>
      </c>
      <c r="Q7">
        <f>IF(HLOOKUP(Q$1,[1]금!$A$1:$AO$21,7,0)="","",HLOOKUP(Q$1,[1]금!$A$1:$AO$21,7,0))</f>
        <v>70</v>
      </c>
      <c r="R7" t="str">
        <f>IF(HLOOKUP(R$1,[1]금!$A$1:$AO$21,7,0)="","",HLOOKUP(R$1,[1]금!$A$1:$AO$21,7,0))</f>
        <v/>
      </c>
      <c r="S7" t="str">
        <f>IF(HLOOKUP(S$1,[1]금!$A$1:$AO$21,7,0)="","",HLOOKUP(S$1,[1]금!$A$1:$AO$21,7,0))</f>
        <v>Y</v>
      </c>
      <c r="T7" t="str">
        <f>IF(HLOOKUP(T$1,[1]금!$A$1:$AO$21,7,0)="","",HLOOKUP(T$1,[1]금!$A$1:$AO$21,7,0))</f>
        <v>Y</v>
      </c>
      <c r="U7" t="str">
        <f>IF(HLOOKUP(U$1,[1]금!$A$1:$AO$21,7,0)="","",HLOOKUP(U$1,[1]금!$A$1:$AO$21,7,0))</f>
        <v>Y</v>
      </c>
      <c r="V7" t="str">
        <f>IF(HLOOKUP(V$1,[1]금!$A$1:$AO$21,7,0)="","",HLOOKUP(V$1,[1]금!$A$1:$AO$21,7,0))</f>
        <v>N</v>
      </c>
      <c r="W7" t="str">
        <f>IF(HLOOKUP(W$1,[1]금!$A$1:$AO$21,7,0)="","",HLOOKUP(W$1,[1]금!$A$1:$AO$21,7,0))</f>
        <v>N</v>
      </c>
      <c r="X7" t="str">
        <f>IF(HLOOKUP(X$1,[1]금!$A$1:$AO$21,7,0)="","",HLOOKUP(X$1,[1]금!$A$1:$AO$21,7,0))</f>
        <v/>
      </c>
      <c r="Y7" t="str">
        <f>IF(HLOOKUP(Y$1,[1]금!$A$1:$AO$21,7,0)="","",HLOOKUP(Y$1,[1]금!$A$1:$AO$21,7,0))</f>
        <v>정규</v>
      </c>
      <c r="Z7" t="str">
        <f>IF(HLOOKUP(Z$1,[1]금!$A$1:$AO$21,7,0)="","",HLOOKUP(Z$1,[1]금!$A$1:$AO$21,7,0))</f>
        <v>자료</v>
      </c>
      <c r="AA7" t="str">
        <f>IF(HLOOKUP(AA$1,[1]금!$A$1:$AO$21,7,0)="","",HLOOKUP(AA$1,[1]금!$A$1:$AO$21,7,0))</f>
        <v/>
      </c>
      <c r="AB7" t="str">
        <f>IF(HLOOKUP(AB$1,[1]금!$A$1:$AO$21,7,0)="","",HLOOKUP(AB$1,[1]금!$A$1:$AO$21,7,0))</f>
        <v>그룹1</v>
      </c>
      <c r="AC7" t="str">
        <f>IF(HLOOKUP(AC$1,[1]금!$A$1:$AO$21,7,0)="","",HLOOKUP(AC$1,[1]금!$A$1:$AO$21,7,0))</f>
        <v>STEREO</v>
      </c>
      <c r="AD7" t="str">
        <f>IF(HLOOKUP(AD$1,[1]금!$A$1:$AO$21,7,0)="","",HLOOKUP(AD$1,[1]금!$A$1:$AO$21,7,0))</f>
        <v/>
      </c>
      <c r="AE7" s="1" t="str">
        <f>IF(HLOOKUP(AE$1,[1]금!$A$1:$AO$21,7,0)="","",HLOOKUP(AE$1,[1]금!$A$1:$AO$21,7,0))</f>
        <v/>
      </c>
      <c r="AF7">
        <f>IF(HLOOKUP(AF$1,[1]금!$A$1:$AO$21,7,0)="","",HLOOKUP(AF$1,[1]금!$A$1:$AO$21,7,0))</f>
        <v>0.3125</v>
      </c>
      <c r="AG7" t="str">
        <f>IF(HLOOKUP(AG$1,[1]금!$A$1:$AO$21,7,0)="","",HLOOKUP(AG$1,[1]금!$A$1:$AO$21,7,0))</f>
        <v>None</v>
      </c>
      <c r="AH7" t="str">
        <f>IF(HLOOKUP(AH$1,[1]금!$A$1:$AO$21,7,0)="","",HLOOKUP(AH$1,[1]금!$A$1:$AO$21,7,0))</f>
        <v>Y</v>
      </c>
      <c r="AI7" s="1" t="str">
        <f>IF(HLOOKUP(AI$1,[1]금!$A$1:$AO$21,7,0)="","",HLOOKUP(AI$1,[1]금!$A$1:$AO$21,7,0))</f>
        <v/>
      </c>
      <c r="AJ7">
        <f>IF(HLOOKUP(AJ$1,[1]금!$A$1:$AO$21,7,0)="","",HLOOKUP(AJ$1,[1]금!$A$1:$AO$21,7,0))</f>
        <v>0.3125</v>
      </c>
      <c r="AK7">
        <f>IF(HLOOKUP(AK$1,[1]금!$A$1:$AO$21,7,0)="","",HLOOKUP(AK$1,[1]금!$A$1:$AO$21,7,0))</f>
        <v>1</v>
      </c>
      <c r="AL7" t="str">
        <f>IF(HLOOKUP(AL$1,[1]금!$A$1:$AO$21,7,0)="","",HLOOKUP(AL$1,[1]금!$A$1:$AO$21,7,0))</f>
        <v/>
      </c>
      <c r="AM7" t="str">
        <f>IF(HLOOKUP(AM$1,[1]금!$A$1:$AO$21,7,0)="","",HLOOKUP(AM$1,[1]금!$A$1:$AO$21,7,0))</f>
        <v>Y</v>
      </c>
      <c r="AN7">
        <f>IF(HLOOKUP(AN$1,[1]금!$A$1:$AO$21,7,0)="","",HLOOKUP(AN$1,[1]금!$A$1:$AO$21,7,0))</f>
        <v>2</v>
      </c>
      <c r="AO7" t="str">
        <f>IF(HLOOKUP(AO$1,[1]금!$A$1:$AO$21,7,0)="","",HLOOKUP(AO$1,[1]금!$A$1:$AO$21,7,0))</f>
        <v>00:56:53:28</v>
      </c>
    </row>
    <row r="8" spans="1:41" x14ac:dyDescent="0.3">
      <c r="A8" t="str">
        <f>IF(HLOOKUP(A$1,[1]금!$A$1:$AO$21,8,0)="","",HLOOKUP(A$1,[1]금!$A$1:$AO$21,8,0))</f>
        <v>2023.08.11</v>
      </c>
      <c r="B8" s="1">
        <f>IF(HLOOKUP(B$1,[1]금!$A$1:$AO$21,8,0)="","",HLOOKUP(B$1,[1]금!$A$1:$AO$21,8,0))</f>
        <v>0.3611111111111111</v>
      </c>
      <c r="C8" s="1">
        <f>IF(HLOOKUP(C$1,[1]금!$A$1:$AO$21,8,0)="","",HLOOKUP(C$1,[1]금!$A$1:$AO$21,8,0))</f>
        <v>0.40972222222222227</v>
      </c>
      <c r="D8">
        <f>IF(HLOOKUP(D$1,[1]금!$A$1:$AO$21,8,0)="","",HLOOKUP(D$1,[1]금!$A$1:$AO$21,8,0))</f>
        <v>70</v>
      </c>
      <c r="E8">
        <f>IF(HLOOKUP(E$1,[1]금!$A$1:$AO$21,8,0)="","",HLOOKUP(E$1,[1]금!$A$1:$AO$21,8,0))</f>
        <v>71</v>
      </c>
      <c r="F8" t="str">
        <f>IF(HLOOKUP(F$1,[1]금!$A$1:$AO$21,8,0)="","",HLOOKUP(F$1,[1]금!$A$1:$AO$21,8,0))</f>
        <v>C23-A006</v>
      </c>
      <c r="G8" t="str">
        <f>IF(HLOOKUP(G$1,[1]금!$A$1:$AO$21,8,0)="","",HLOOKUP(G$1,[1]금!$A$1:$AO$21,8,0))</f>
        <v>미친원정대</v>
      </c>
      <c r="H8" t="str">
        <f>IF(HLOOKUP(H$1,[1]금!$A$1:$AO$21,8,0)="","",HLOOKUP(H$1,[1]금!$A$1:$AO$21,8,0))</f>
        <v>9회</v>
      </c>
      <c r="I8">
        <f>IF(HLOOKUP(I$1,[1]금!$A$1:$AO$21,8,0)="","",HLOOKUP(I$1,[1]금!$A$1:$AO$21,8,0))</f>
        <v>9</v>
      </c>
      <c r="J8" t="str">
        <f>IF(HLOOKUP(J$1,[1]금!$A$1:$AO$21,8,0)="","",HLOOKUP(J$1,[1]금!$A$1:$AO$21,8,0))</f>
        <v>순환</v>
      </c>
      <c r="K8" t="str">
        <f>IF(HLOOKUP(K$1,[1]금!$A$1:$AO$21,8,0)="","",HLOOKUP(K$1,[1]금!$A$1:$AO$21,8,0))</f>
        <v>재방</v>
      </c>
      <c r="L8" t="str">
        <f>IF(HLOOKUP(L$1,[1]금!$A$1:$AO$21,8,0)="","",HLOOKUP(L$1,[1]금!$A$1:$AO$21,8,0))</f>
        <v>HD</v>
      </c>
      <c r="M8" t="str">
        <f>IF(HLOOKUP(M$1,[1]금!$A$1:$AO$21,8,0)="","",HLOOKUP(M$1,[1]금!$A$1:$AO$21,8,0))</f>
        <v>N</v>
      </c>
      <c r="N8" t="str">
        <f>IF(HLOOKUP(N$1,[1]금!$A$1:$AO$21,8,0)="","",HLOOKUP(N$1,[1]금!$A$1:$AO$21,8,0))</f>
        <v>N</v>
      </c>
      <c r="O8" t="str">
        <f>IF(HLOOKUP(O$1,[1]금!$A$1:$AO$21,8,0)="","",HLOOKUP(O$1,[1]금!$A$1:$AO$21,8,0))</f>
        <v>N</v>
      </c>
      <c r="P8" t="str">
        <f>IF(HLOOKUP(P$1,[1]금!$A$1:$AO$21,8,0)="","",HLOOKUP(P$1,[1]금!$A$1:$AO$21,8,0))</f>
        <v>15 세</v>
      </c>
      <c r="Q8">
        <f>IF(HLOOKUP(Q$1,[1]금!$A$1:$AO$21,8,0)="","",HLOOKUP(Q$1,[1]금!$A$1:$AO$21,8,0))</f>
        <v>70</v>
      </c>
      <c r="R8" t="str">
        <f>IF(HLOOKUP(R$1,[1]금!$A$1:$AO$21,8,0)="","",HLOOKUP(R$1,[1]금!$A$1:$AO$21,8,0))</f>
        <v/>
      </c>
      <c r="S8" t="str">
        <f>IF(HLOOKUP(S$1,[1]금!$A$1:$AO$21,8,0)="","",HLOOKUP(S$1,[1]금!$A$1:$AO$21,8,0))</f>
        <v>Y</v>
      </c>
      <c r="T8" t="str">
        <f>IF(HLOOKUP(T$1,[1]금!$A$1:$AO$21,8,0)="","",HLOOKUP(T$1,[1]금!$A$1:$AO$21,8,0))</f>
        <v>Y</v>
      </c>
      <c r="U8" t="str">
        <f>IF(HLOOKUP(U$1,[1]금!$A$1:$AO$21,8,0)="","",HLOOKUP(U$1,[1]금!$A$1:$AO$21,8,0))</f>
        <v>Y</v>
      </c>
      <c r="V8" t="str">
        <f>IF(HLOOKUP(V$1,[1]금!$A$1:$AO$21,8,0)="","",HLOOKUP(V$1,[1]금!$A$1:$AO$21,8,0))</f>
        <v>N</v>
      </c>
      <c r="W8" t="str">
        <f>IF(HLOOKUP(W$1,[1]금!$A$1:$AO$21,8,0)="","",HLOOKUP(W$1,[1]금!$A$1:$AO$21,8,0))</f>
        <v>N</v>
      </c>
      <c r="X8" t="str">
        <f>IF(HLOOKUP(X$1,[1]금!$A$1:$AO$21,8,0)="","",HLOOKUP(X$1,[1]금!$A$1:$AO$21,8,0))</f>
        <v/>
      </c>
      <c r="Y8" t="str">
        <f>IF(HLOOKUP(Y$1,[1]금!$A$1:$AO$21,8,0)="","",HLOOKUP(Y$1,[1]금!$A$1:$AO$21,8,0))</f>
        <v>정규</v>
      </c>
      <c r="Z8" t="str">
        <f>IF(HLOOKUP(Z$1,[1]금!$A$1:$AO$21,8,0)="","",HLOOKUP(Z$1,[1]금!$A$1:$AO$21,8,0))</f>
        <v/>
      </c>
      <c r="AA8" t="str">
        <f>IF(HLOOKUP(AA$1,[1]금!$A$1:$AO$21,8,0)="","",HLOOKUP(AA$1,[1]금!$A$1:$AO$21,8,0))</f>
        <v/>
      </c>
      <c r="AB8" t="str">
        <f>IF(HLOOKUP(AB$1,[1]금!$A$1:$AO$21,8,0)="","",HLOOKUP(AB$1,[1]금!$A$1:$AO$21,8,0))</f>
        <v>그룹1</v>
      </c>
      <c r="AC8" t="str">
        <f>IF(HLOOKUP(AC$1,[1]금!$A$1:$AO$21,8,0)="","",HLOOKUP(AC$1,[1]금!$A$1:$AO$21,8,0))</f>
        <v>STEREO</v>
      </c>
      <c r="AD8" t="str">
        <f>IF(HLOOKUP(AD$1,[1]금!$A$1:$AO$21,8,0)="","",HLOOKUP(AD$1,[1]금!$A$1:$AO$21,8,0))</f>
        <v/>
      </c>
      <c r="AE8" s="1" t="str">
        <f>IF(HLOOKUP(AE$1,[1]금!$A$1:$AO$21,8,0)="","",HLOOKUP(AE$1,[1]금!$A$1:$AO$21,8,0))</f>
        <v/>
      </c>
      <c r="AF8">
        <f>IF(HLOOKUP(AF$1,[1]금!$A$1:$AO$21,8,0)="","",HLOOKUP(AF$1,[1]금!$A$1:$AO$21,8,0))</f>
        <v>0.3611111111111111</v>
      </c>
      <c r="AG8" t="str">
        <f>IF(HLOOKUP(AG$1,[1]금!$A$1:$AO$21,8,0)="","",HLOOKUP(AG$1,[1]금!$A$1:$AO$21,8,0))</f>
        <v>None</v>
      </c>
      <c r="AH8" t="str">
        <f>IF(HLOOKUP(AH$1,[1]금!$A$1:$AO$21,8,0)="","",HLOOKUP(AH$1,[1]금!$A$1:$AO$21,8,0))</f>
        <v>Y</v>
      </c>
      <c r="AI8" s="1" t="str">
        <f>IF(HLOOKUP(AI$1,[1]금!$A$1:$AO$21,8,0)="","",HLOOKUP(AI$1,[1]금!$A$1:$AO$21,8,0))</f>
        <v/>
      </c>
      <c r="AJ8">
        <f>IF(HLOOKUP(AJ$1,[1]금!$A$1:$AO$21,8,0)="","",HLOOKUP(AJ$1,[1]금!$A$1:$AO$21,8,0))</f>
        <v>0.3611111111111111</v>
      </c>
      <c r="AK8">
        <f>IF(HLOOKUP(AK$1,[1]금!$A$1:$AO$21,8,0)="","",HLOOKUP(AK$1,[1]금!$A$1:$AO$21,8,0))</f>
        <v>1</v>
      </c>
      <c r="AL8" t="str">
        <f>IF(HLOOKUP(AL$1,[1]금!$A$1:$AO$21,8,0)="","",HLOOKUP(AL$1,[1]금!$A$1:$AO$21,8,0))</f>
        <v/>
      </c>
      <c r="AM8" t="str">
        <f>IF(HLOOKUP(AM$1,[1]금!$A$1:$AO$21,8,0)="","",HLOOKUP(AM$1,[1]금!$A$1:$AO$21,8,0))</f>
        <v>Y</v>
      </c>
      <c r="AN8">
        <f>IF(HLOOKUP(AN$1,[1]금!$A$1:$AO$21,8,0)="","",HLOOKUP(AN$1,[1]금!$A$1:$AO$21,8,0))</f>
        <v>3</v>
      </c>
      <c r="AO8" t="str">
        <f>IF(HLOOKUP(AO$1,[1]금!$A$1:$AO$21,8,0)="","",HLOOKUP(AO$1,[1]금!$A$1:$AO$21,8,0))</f>
        <v>00:58:47:25</v>
      </c>
    </row>
    <row r="9" spans="1:41" x14ac:dyDescent="0.3">
      <c r="A9" t="str">
        <f>IF(HLOOKUP(A$1,[1]금!$A$1:$AO$21,9,0)="","",HLOOKUP(A$1,[1]금!$A$1:$AO$21,9,0))</f>
        <v>2023.08.11</v>
      </c>
      <c r="B9" s="1">
        <f>IF(HLOOKUP(B$1,[1]금!$A$1:$AO$21,9,0)="","",HLOOKUP(B$1,[1]금!$A$1:$AO$21,9,0))</f>
        <v>0.40972222222222227</v>
      </c>
      <c r="C9" s="1">
        <f>IF(HLOOKUP(C$1,[1]금!$A$1:$AO$21,9,0)="","",HLOOKUP(C$1,[1]금!$A$1:$AO$21,9,0))</f>
        <v>0.46527777777777773</v>
      </c>
      <c r="D9">
        <f>IF(HLOOKUP(D$1,[1]금!$A$1:$AO$21,9,0)="","",HLOOKUP(D$1,[1]금!$A$1:$AO$21,9,0))</f>
        <v>80</v>
      </c>
      <c r="E9">
        <f>IF(HLOOKUP(E$1,[1]금!$A$1:$AO$21,9,0)="","",HLOOKUP(E$1,[1]금!$A$1:$AO$21,9,0))</f>
        <v>78</v>
      </c>
      <c r="F9" t="str">
        <f>IF(HLOOKUP(F$1,[1]금!$A$1:$AO$21,9,0)="","",HLOOKUP(F$1,[1]금!$A$1:$AO$21,9,0))</f>
        <v>C22-A001</v>
      </c>
      <c r="G9" t="str">
        <f>IF(HLOOKUP(G$1,[1]금!$A$1:$AO$21,9,0)="","",HLOOKUP(G$1,[1]금!$A$1:$AO$21,9,0))</f>
        <v>돈쭐내러 왔습니다2</v>
      </c>
      <c r="H9" t="str">
        <f>IF(HLOOKUP(H$1,[1]금!$A$1:$AO$21,9,0)="","",HLOOKUP(H$1,[1]금!$A$1:$AO$21,9,0))</f>
        <v>22회(자막)</v>
      </c>
      <c r="I9">
        <f>IF(HLOOKUP(I$1,[1]금!$A$1:$AO$21,9,0)="","",HLOOKUP(I$1,[1]금!$A$1:$AO$21,9,0))</f>
        <v>22</v>
      </c>
      <c r="J9" t="str">
        <f>IF(HLOOKUP(J$1,[1]금!$A$1:$AO$21,9,0)="","",HLOOKUP(J$1,[1]금!$A$1:$AO$21,9,0))</f>
        <v>순환</v>
      </c>
      <c r="K9" t="str">
        <f>IF(HLOOKUP(K$1,[1]금!$A$1:$AO$21,9,0)="","",HLOOKUP(K$1,[1]금!$A$1:$AO$21,9,0))</f>
        <v>재방</v>
      </c>
      <c r="L9" t="str">
        <f>IF(HLOOKUP(L$1,[1]금!$A$1:$AO$21,9,0)="","",HLOOKUP(L$1,[1]금!$A$1:$AO$21,9,0))</f>
        <v>HD</v>
      </c>
      <c r="M9" t="str">
        <f>IF(HLOOKUP(M$1,[1]금!$A$1:$AO$21,9,0)="","",HLOOKUP(M$1,[1]금!$A$1:$AO$21,9,0))</f>
        <v>Y</v>
      </c>
      <c r="N9" t="str">
        <f>IF(HLOOKUP(N$1,[1]금!$A$1:$AO$21,9,0)="","",HLOOKUP(N$1,[1]금!$A$1:$AO$21,9,0))</f>
        <v>N</v>
      </c>
      <c r="O9" t="str">
        <f>IF(HLOOKUP(O$1,[1]금!$A$1:$AO$21,9,0)="","",HLOOKUP(O$1,[1]금!$A$1:$AO$21,9,0))</f>
        <v>N</v>
      </c>
      <c r="P9" t="str">
        <f>IF(HLOOKUP(P$1,[1]금!$A$1:$AO$21,9,0)="","",HLOOKUP(P$1,[1]금!$A$1:$AO$21,9,0))</f>
        <v>15 세</v>
      </c>
      <c r="Q9">
        <f>IF(HLOOKUP(Q$1,[1]금!$A$1:$AO$21,9,0)="","",HLOOKUP(Q$1,[1]금!$A$1:$AO$21,9,0))</f>
        <v>80</v>
      </c>
      <c r="R9" t="str">
        <f>IF(HLOOKUP(R$1,[1]금!$A$1:$AO$21,9,0)="","",HLOOKUP(R$1,[1]금!$A$1:$AO$21,9,0))</f>
        <v/>
      </c>
      <c r="S9" t="str">
        <f>IF(HLOOKUP(S$1,[1]금!$A$1:$AO$21,9,0)="","",HLOOKUP(S$1,[1]금!$A$1:$AO$21,9,0))</f>
        <v>Y</v>
      </c>
      <c r="T9" t="str">
        <f>IF(HLOOKUP(T$1,[1]금!$A$1:$AO$21,9,0)="","",HLOOKUP(T$1,[1]금!$A$1:$AO$21,9,0))</f>
        <v>Y</v>
      </c>
      <c r="U9" t="str">
        <f>IF(HLOOKUP(U$1,[1]금!$A$1:$AO$21,9,0)="","",HLOOKUP(U$1,[1]금!$A$1:$AO$21,9,0))</f>
        <v>Y</v>
      </c>
      <c r="V9" t="str">
        <f>IF(HLOOKUP(V$1,[1]금!$A$1:$AO$21,9,0)="","",HLOOKUP(V$1,[1]금!$A$1:$AO$21,9,0))</f>
        <v>N</v>
      </c>
      <c r="W9" t="str">
        <f>IF(HLOOKUP(W$1,[1]금!$A$1:$AO$21,9,0)="","",HLOOKUP(W$1,[1]금!$A$1:$AO$21,9,0))</f>
        <v>N</v>
      </c>
      <c r="X9" t="str">
        <f>IF(HLOOKUP(X$1,[1]금!$A$1:$AO$21,9,0)="","",HLOOKUP(X$1,[1]금!$A$1:$AO$21,9,0))</f>
        <v/>
      </c>
      <c r="Y9" t="str">
        <f>IF(HLOOKUP(Y$1,[1]금!$A$1:$AO$21,9,0)="","",HLOOKUP(Y$1,[1]금!$A$1:$AO$21,9,0))</f>
        <v>정규</v>
      </c>
      <c r="Z9" t="str">
        <f>IF(HLOOKUP(Z$1,[1]금!$A$1:$AO$21,9,0)="","",HLOOKUP(Z$1,[1]금!$A$1:$AO$21,9,0))</f>
        <v>자료</v>
      </c>
      <c r="AA9" t="str">
        <f>IF(HLOOKUP(AA$1,[1]금!$A$1:$AO$21,9,0)="","",HLOOKUP(AA$1,[1]금!$A$1:$AO$21,9,0))</f>
        <v/>
      </c>
      <c r="AB9" t="str">
        <f>IF(HLOOKUP(AB$1,[1]금!$A$1:$AO$21,9,0)="","",HLOOKUP(AB$1,[1]금!$A$1:$AO$21,9,0))</f>
        <v>그룹1</v>
      </c>
      <c r="AC9" t="str">
        <f>IF(HLOOKUP(AC$1,[1]금!$A$1:$AO$21,9,0)="","",HLOOKUP(AC$1,[1]금!$A$1:$AO$21,9,0))</f>
        <v>STEREO</v>
      </c>
      <c r="AD9" t="str">
        <f>IF(HLOOKUP(AD$1,[1]금!$A$1:$AO$21,9,0)="","",HLOOKUP(AD$1,[1]금!$A$1:$AO$21,9,0))</f>
        <v/>
      </c>
      <c r="AE9" s="1" t="str">
        <f>IF(HLOOKUP(AE$1,[1]금!$A$1:$AO$21,9,0)="","",HLOOKUP(AE$1,[1]금!$A$1:$AO$21,9,0))</f>
        <v/>
      </c>
      <c r="AF9">
        <f>IF(HLOOKUP(AF$1,[1]금!$A$1:$AO$21,9,0)="","",HLOOKUP(AF$1,[1]금!$A$1:$AO$21,9,0))</f>
        <v>0.40972222222222227</v>
      </c>
      <c r="AG9" t="str">
        <f>IF(HLOOKUP(AG$1,[1]금!$A$1:$AO$21,9,0)="","",HLOOKUP(AG$1,[1]금!$A$1:$AO$21,9,0))</f>
        <v>None</v>
      </c>
      <c r="AH9" t="str">
        <f>IF(HLOOKUP(AH$1,[1]금!$A$1:$AO$21,9,0)="","",HLOOKUP(AH$1,[1]금!$A$1:$AO$21,9,0))</f>
        <v>Y</v>
      </c>
      <c r="AI9" s="1" t="str">
        <f>IF(HLOOKUP(AI$1,[1]금!$A$1:$AO$21,9,0)="","",HLOOKUP(AI$1,[1]금!$A$1:$AO$21,9,0))</f>
        <v/>
      </c>
      <c r="AJ9">
        <f>IF(HLOOKUP(AJ$1,[1]금!$A$1:$AO$21,9,0)="","",HLOOKUP(AJ$1,[1]금!$A$1:$AO$21,9,0))</f>
        <v>0.40972222222222227</v>
      </c>
      <c r="AK9">
        <f>IF(HLOOKUP(AK$1,[1]금!$A$1:$AO$21,9,0)="","",HLOOKUP(AK$1,[1]금!$A$1:$AO$21,9,0))</f>
        <v>1</v>
      </c>
      <c r="AL9" t="str">
        <f>IF(HLOOKUP(AL$1,[1]금!$A$1:$AO$21,9,0)="","",HLOOKUP(AL$1,[1]금!$A$1:$AO$21,9,0))</f>
        <v/>
      </c>
      <c r="AM9" t="str">
        <f>IF(HLOOKUP(AM$1,[1]금!$A$1:$AO$21,9,0)="","",HLOOKUP(AM$1,[1]금!$A$1:$AO$21,9,0))</f>
        <v>Y</v>
      </c>
      <c r="AN9">
        <f>IF(HLOOKUP(AN$1,[1]금!$A$1:$AO$21,9,0)="","",HLOOKUP(AN$1,[1]금!$A$1:$AO$21,9,0))</f>
        <v>3</v>
      </c>
      <c r="AO9" t="str">
        <f>IF(HLOOKUP(AO$1,[1]금!$A$1:$AO$21,9,0)="","",HLOOKUP(AO$1,[1]금!$A$1:$AO$21,9,0))</f>
        <v>01:05:02:05</v>
      </c>
    </row>
    <row r="10" spans="1:41" x14ac:dyDescent="0.3">
      <c r="A10" t="str">
        <f>IF(HLOOKUP(A$1,[1]금!$A$1:$AO$21,10,0)="","",HLOOKUP(A$1,[1]금!$A$1:$AO$21,10,0))</f>
        <v>2023.08.11</v>
      </c>
      <c r="B10" s="1">
        <f>IF(HLOOKUP(B$1,[1]금!$A$1:$AO$21,10,0)="","",HLOOKUP(B$1,[1]금!$A$1:$AO$21,10,0))</f>
        <v>0.46527777777777773</v>
      </c>
      <c r="C10" s="1">
        <f>IF(HLOOKUP(C$1,[1]금!$A$1:$AO$21,10,0)="","",HLOOKUP(C$1,[1]금!$A$1:$AO$21,10,0))</f>
        <v>0.54166666666666663</v>
      </c>
      <c r="D10">
        <f>IF(HLOOKUP(D$1,[1]금!$A$1:$AO$21,10,0)="","",HLOOKUP(D$1,[1]금!$A$1:$AO$21,10,0))</f>
        <v>110</v>
      </c>
      <c r="E10">
        <f>IF(HLOOKUP(E$1,[1]금!$A$1:$AO$21,10,0)="","",HLOOKUP(E$1,[1]금!$A$1:$AO$21,10,0))</f>
        <v>106</v>
      </c>
      <c r="F10" t="str">
        <f>IF(HLOOKUP(F$1,[1]금!$A$1:$AO$21,10,0)="","",HLOOKUP(F$1,[1]금!$A$1:$AO$21,10,0))</f>
        <v>Y15-B001</v>
      </c>
      <c r="G10" t="str">
        <f>IF(HLOOKUP(G$1,[1]금!$A$1:$AO$21,10,0)="","",HLOOKUP(G$1,[1]금!$A$1:$AO$21,10,0))</f>
        <v>나혼자산다</v>
      </c>
      <c r="H10" t="str">
        <f>IF(HLOOKUP(H$1,[1]금!$A$1:$AO$21,10,0)="","",HLOOKUP(H$1,[1]금!$A$1:$AO$21,10,0))</f>
        <v>480회</v>
      </c>
      <c r="I10">
        <f>IF(HLOOKUP(I$1,[1]금!$A$1:$AO$21,10,0)="","",HLOOKUP(I$1,[1]금!$A$1:$AO$21,10,0))</f>
        <v>480</v>
      </c>
      <c r="J10" t="str">
        <f>IF(HLOOKUP(J$1,[1]금!$A$1:$AO$21,10,0)="","",HLOOKUP(J$1,[1]금!$A$1:$AO$21,10,0))</f>
        <v>순환</v>
      </c>
      <c r="K10" t="str">
        <f>IF(HLOOKUP(K$1,[1]금!$A$1:$AO$21,10,0)="","",HLOOKUP(K$1,[1]금!$A$1:$AO$21,10,0))</f>
        <v>재방</v>
      </c>
      <c r="L10" t="str">
        <f>IF(HLOOKUP(L$1,[1]금!$A$1:$AO$21,10,0)="","",HLOOKUP(L$1,[1]금!$A$1:$AO$21,10,0))</f>
        <v>HD</v>
      </c>
      <c r="M10" t="str">
        <f>IF(HLOOKUP(M$1,[1]금!$A$1:$AO$21,10,0)="","",HLOOKUP(M$1,[1]금!$A$1:$AO$21,10,0))</f>
        <v>N</v>
      </c>
      <c r="N10" t="str">
        <f>IF(HLOOKUP(N$1,[1]금!$A$1:$AO$21,10,0)="","",HLOOKUP(N$1,[1]금!$A$1:$AO$21,10,0))</f>
        <v>N</v>
      </c>
      <c r="O10" t="str">
        <f>IF(HLOOKUP(O$1,[1]금!$A$1:$AO$21,10,0)="","",HLOOKUP(O$1,[1]금!$A$1:$AO$21,10,0))</f>
        <v>N</v>
      </c>
      <c r="P10" t="str">
        <f>IF(HLOOKUP(P$1,[1]금!$A$1:$AO$21,10,0)="","",HLOOKUP(P$1,[1]금!$A$1:$AO$21,10,0))</f>
        <v>15 세</v>
      </c>
      <c r="Q10">
        <f>IF(HLOOKUP(Q$1,[1]금!$A$1:$AO$21,10,0)="","",HLOOKUP(Q$1,[1]금!$A$1:$AO$21,10,0))</f>
        <v>110</v>
      </c>
      <c r="R10" t="str">
        <f>IF(HLOOKUP(R$1,[1]금!$A$1:$AO$21,10,0)="","",HLOOKUP(R$1,[1]금!$A$1:$AO$21,10,0))</f>
        <v/>
      </c>
      <c r="S10" t="str">
        <f>IF(HLOOKUP(S$1,[1]금!$A$1:$AO$21,10,0)="","",HLOOKUP(S$1,[1]금!$A$1:$AO$21,10,0))</f>
        <v>N</v>
      </c>
      <c r="T10" t="str">
        <f>IF(HLOOKUP(T$1,[1]금!$A$1:$AO$21,10,0)="","",HLOOKUP(T$1,[1]금!$A$1:$AO$21,10,0))</f>
        <v>Y</v>
      </c>
      <c r="U10" t="str">
        <f>IF(HLOOKUP(U$1,[1]금!$A$1:$AO$21,10,0)="","",HLOOKUP(U$1,[1]금!$A$1:$AO$21,10,0))</f>
        <v>Y</v>
      </c>
      <c r="V10" t="str">
        <f>IF(HLOOKUP(V$1,[1]금!$A$1:$AO$21,10,0)="","",HLOOKUP(V$1,[1]금!$A$1:$AO$21,10,0))</f>
        <v>N</v>
      </c>
      <c r="W10" t="str">
        <f>IF(HLOOKUP(W$1,[1]금!$A$1:$AO$21,10,0)="","",HLOOKUP(W$1,[1]금!$A$1:$AO$21,10,0))</f>
        <v>N</v>
      </c>
      <c r="X10" t="str">
        <f>IF(HLOOKUP(X$1,[1]금!$A$1:$AO$21,10,0)="","",HLOOKUP(X$1,[1]금!$A$1:$AO$21,10,0))</f>
        <v/>
      </c>
      <c r="Y10" t="str">
        <f>IF(HLOOKUP(Y$1,[1]금!$A$1:$AO$21,10,0)="","",HLOOKUP(Y$1,[1]금!$A$1:$AO$21,10,0))</f>
        <v>정규</v>
      </c>
      <c r="Z10" t="str">
        <f>IF(HLOOKUP(Z$1,[1]금!$A$1:$AO$21,10,0)="","",HLOOKUP(Z$1,[1]금!$A$1:$AO$21,10,0))</f>
        <v>자료</v>
      </c>
      <c r="AA10" t="str">
        <f>IF(HLOOKUP(AA$1,[1]금!$A$1:$AO$21,10,0)="","",HLOOKUP(AA$1,[1]금!$A$1:$AO$21,10,0))</f>
        <v/>
      </c>
      <c r="AB10" t="str">
        <f>IF(HLOOKUP(AB$1,[1]금!$A$1:$AO$21,10,0)="","",HLOOKUP(AB$1,[1]금!$A$1:$AO$21,10,0))</f>
        <v>그룹1</v>
      </c>
      <c r="AC10" t="str">
        <f>IF(HLOOKUP(AC$1,[1]금!$A$1:$AO$21,10,0)="","",HLOOKUP(AC$1,[1]금!$A$1:$AO$21,10,0))</f>
        <v>STEREO</v>
      </c>
      <c r="AD10" t="str">
        <f>IF(HLOOKUP(AD$1,[1]금!$A$1:$AO$21,10,0)="","",HLOOKUP(AD$1,[1]금!$A$1:$AO$21,10,0))</f>
        <v/>
      </c>
      <c r="AE10" s="1" t="str">
        <f>IF(HLOOKUP(AE$1,[1]금!$A$1:$AO$21,10,0)="","",HLOOKUP(AE$1,[1]금!$A$1:$AO$21,10,0))</f>
        <v/>
      </c>
      <c r="AF10">
        <f>IF(HLOOKUP(AF$1,[1]금!$A$1:$AO$21,10,0)="","",HLOOKUP(AF$1,[1]금!$A$1:$AO$21,10,0))</f>
        <v>0.46527777777777773</v>
      </c>
      <c r="AG10" t="str">
        <f>IF(HLOOKUP(AG$1,[1]금!$A$1:$AO$21,10,0)="","",HLOOKUP(AG$1,[1]금!$A$1:$AO$21,10,0))</f>
        <v>None</v>
      </c>
      <c r="AH10" t="str">
        <f>IF(HLOOKUP(AH$1,[1]금!$A$1:$AO$21,10,0)="","",HLOOKUP(AH$1,[1]금!$A$1:$AO$21,10,0))</f>
        <v>N</v>
      </c>
      <c r="AI10" s="1" t="str">
        <f>IF(HLOOKUP(AI$1,[1]금!$A$1:$AO$21,10,0)="","",HLOOKUP(AI$1,[1]금!$A$1:$AO$21,10,0))</f>
        <v>Y</v>
      </c>
      <c r="AJ10">
        <f>IF(HLOOKUP(AJ$1,[1]금!$A$1:$AO$21,10,0)="","",HLOOKUP(AJ$1,[1]금!$A$1:$AO$21,10,0))</f>
        <v>0.46527777777777773</v>
      </c>
      <c r="AK10">
        <f>IF(HLOOKUP(AK$1,[1]금!$A$1:$AO$21,10,0)="","",HLOOKUP(AK$1,[1]금!$A$1:$AO$21,10,0))</f>
        <v>1</v>
      </c>
      <c r="AL10" t="str">
        <f>IF(HLOOKUP(AL$1,[1]금!$A$1:$AO$21,10,0)="","",HLOOKUP(AL$1,[1]금!$A$1:$AO$21,10,0))</f>
        <v/>
      </c>
      <c r="AM10" t="str">
        <f>IF(HLOOKUP(AM$1,[1]금!$A$1:$AO$21,10,0)="","",HLOOKUP(AM$1,[1]금!$A$1:$AO$21,10,0))</f>
        <v>Y</v>
      </c>
      <c r="AN10">
        <f>IF(HLOOKUP(AN$1,[1]금!$A$1:$AO$21,10,0)="","",HLOOKUP(AN$1,[1]금!$A$1:$AO$21,10,0))</f>
        <v>4</v>
      </c>
      <c r="AO10" t="str">
        <f>IF(HLOOKUP(AO$1,[1]금!$A$1:$AO$21,10,0)="","",HLOOKUP(AO$1,[1]금!$A$1:$AO$21,10,0))</f>
        <v>01:28:31:00</v>
      </c>
    </row>
    <row r="11" spans="1:41" x14ac:dyDescent="0.3">
      <c r="A11" t="str">
        <f>IF(HLOOKUP(A$1,[1]금!$A$1:$AO$21,11,0)="","",HLOOKUP(A$1,[1]금!$A$1:$AO$21,11,0))</f>
        <v>2023.08.11</v>
      </c>
      <c r="B11" s="1">
        <f>IF(HLOOKUP(B$1,[1]금!$A$1:$AO$21,11,0)="","",HLOOKUP(B$1,[1]금!$A$1:$AO$21,11,0))</f>
        <v>0.54166666666666663</v>
      </c>
      <c r="C11" s="1">
        <f>IF(HLOOKUP(C$1,[1]금!$A$1:$AO$21,11,0)="","",HLOOKUP(C$1,[1]금!$A$1:$AO$21,11,0))</f>
        <v>0.625</v>
      </c>
      <c r="D11">
        <f>IF(HLOOKUP(D$1,[1]금!$A$1:$AO$21,11,0)="","",HLOOKUP(D$1,[1]금!$A$1:$AO$21,11,0))</f>
        <v>120</v>
      </c>
      <c r="E11">
        <f>IF(HLOOKUP(E$1,[1]금!$A$1:$AO$21,11,0)="","",HLOOKUP(E$1,[1]금!$A$1:$AO$21,11,0))</f>
        <v>113</v>
      </c>
      <c r="F11" t="str">
        <f>IF(HLOOKUP(F$1,[1]금!$A$1:$AO$21,11,0)="","",HLOOKUP(F$1,[1]금!$A$1:$AO$21,11,0))</f>
        <v>D22-B027</v>
      </c>
      <c r="G11" t="str">
        <f>IF(HLOOKUP(G$1,[1]금!$A$1:$AO$21,11,0)="","",HLOOKUP(G$1,[1]금!$A$1:$AO$21,11,0))</f>
        <v>유 퀴즈 온 더 블럭</v>
      </c>
      <c r="H11" t="str">
        <f>IF(HLOOKUP(H$1,[1]금!$A$1:$AO$21,11,0)="","",HLOOKUP(H$1,[1]금!$A$1:$AO$21,11,0))</f>
        <v>156회</v>
      </c>
      <c r="I11">
        <f>IF(HLOOKUP(I$1,[1]금!$A$1:$AO$21,11,0)="","",HLOOKUP(I$1,[1]금!$A$1:$AO$21,11,0))</f>
        <v>156</v>
      </c>
      <c r="J11" t="str">
        <f>IF(HLOOKUP(J$1,[1]금!$A$1:$AO$21,11,0)="","",HLOOKUP(J$1,[1]금!$A$1:$AO$21,11,0))</f>
        <v>순환</v>
      </c>
      <c r="K11" t="str">
        <f>IF(HLOOKUP(K$1,[1]금!$A$1:$AO$21,11,0)="","",HLOOKUP(K$1,[1]금!$A$1:$AO$21,11,0))</f>
        <v>본방</v>
      </c>
      <c r="L11" t="str">
        <f>IF(HLOOKUP(L$1,[1]금!$A$1:$AO$21,11,0)="","",HLOOKUP(L$1,[1]금!$A$1:$AO$21,11,0))</f>
        <v>HD</v>
      </c>
      <c r="M11" t="str">
        <f>IF(HLOOKUP(M$1,[1]금!$A$1:$AO$21,11,0)="","",HLOOKUP(M$1,[1]금!$A$1:$AO$21,11,0))</f>
        <v>N</v>
      </c>
      <c r="N11" t="str">
        <f>IF(HLOOKUP(N$1,[1]금!$A$1:$AO$21,11,0)="","",HLOOKUP(N$1,[1]금!$A$1:$AO$21,11,0))</f>
        <v>N</v>
      </c>
      <c r="O11" t="str">
        <f>IF(HLOOKUP(O$1,[1]금!$A$1:$AO$21,11,0)="","",HLOOKUP(O$1,[1]금!$A$1:$AO$21,11,0))</f>
        <v>N</v>
      </c>
      <c r="P11" t="str">
        <f>IF(HLOOKUP(P$1,[1]금!$A$1:$AO$21,11,0)="","",HLOOKUP(P$1,[1]금!$A$1:$AO$21,11,0))</f>
        <v>모든연령</v>
      </c>
      <c r="Q11">
        <f>IF(HLOOKUP(Q$1,[1]금!$A$1:$AO$21,11,0)="","",HLOOKUP(Q$1,[1]금!$A$1:$AO$21,11,0))</f>
        <v>120</v>
      </c>
      <c r="R11" t="str">
        <f>IF(HLOOKUP(R$1,[1]금!$A$1:$AO$21,11,0)="","",HLOOKUP(R$1,[1]금!$A$1:$AO$21,11,0))</f>
        <v/>
      </c>
      <c r="S11" t="str">
        <f>IF(HLOOKUP(S$1,[1]금!$A$1:$AO$21,11,0)="","",HLOOKUP(S$1,[1]금!$A$1:$AO$21,11,0))</f>
        <v>N</v>
      </c>
      <c r="T11" t="str">
        <f>IF(HLOOKUP(T$1,[1]금!$A$1:$AO$21,11,0)="","",HLOOKUP(T$1,[1]금!$A$1:$AO$21,11,0))</f>
        <v>N</v>
      </c>
      <c r="U11" t="str">
        <f>IF(HLOOKUP(U$1,[1]금!$A$1:$AO$21,11,0)="","",HLOOKUP(U$1,[1]금!$A$1:$AO$21,11,0))</f>
        <v>N</v>
      </c>
      <c r="V11" t="str">
        <f>IF(HLOOKUP(V$1,[1]금!$A$1:$AO$21,11,0)="","",HLOOKUP(V$1,[1]금!$A$1:$AO$21,11,0))</f>
        <v>N</v>
      </c>
      <c r="W11" t="str">
        <f>IF(HLOOKUP(W$1,[1]금!$A$1:$AO$21,11,0)="","",HLOOKUP(W$1,[1]금!$A$1:$AO$21,11,0))</f>
        <v>N</v>
      </c>
      <c r="X11" t="str">
        <f>IF(HLOOKUP(X$1,[1]금!$A$1:$AO$21,11,0)="","",HLOOKUP(X$1,[1]금!$A$1:$AO$21,11,0))</f>
        <v/>
      </c>
      <c r="Y11" t="str">
        <f>IF(HLOOKUP(Y$1,[1]금!$A$1:$AO$21,11,0)="","",HLOOKUP(Y$1,[1]금!$A$1:$AO$21,11,0))</f>
        <v>정규</v>
      </c>
      <c r="Z11" t="str">
        <f>IF(HLOOKUP(Z$1,[1]금!$A$1:$AO$21,11,0)="","",HLOOKUP(Z$1,[1]금!$A$1:$AO$21,11,0))</f>
        <v/>
      </c>
      <c r="AA11" t="str">
        <f>IF(HLOOKUP(AA$1,[1]금!$A$1:$AO$21,11,0)="","",HLOOKUP(AA$1,[1]금!$A$1:$AO$21,11,0))</f>
        <v/>
      </c>
      <c r="AB11" t="str">
        <f>IF(HLOOKUP(AB$1,[1]금!$A$1:$AO$21,11,0)="","",HLOOKUP(AB$1,[1]금!$A$1:$AO$21,11,0))</f>
        <v>그룹1</v>
      </c>
      <c r="AC11" t="str">
        <f>IF(HLOOKUP(AC$1,[1]금!$A$1:$AO$21,11,0)="","",HLOOKUP(AC$1,[1]금!$A$1:$AO$21,11,0))</f>
        <v>STEREO</v>
      </c>
      <c r="AD11" t="str">
        <f>IF(HLOOKUP(AD$1,[1]금!$A$1:$AO$21,11,0)="","",HLOOKUP(AD$1,[1]금!$A$1:$AO$21,11,0))</f>
        <v/>
      </c>
      <c r="AE11" s="1" t="str">
        <f>IF(HLOOKUP(AE$1,[1]금!$A$1:$AO$21,11,0)="","",HLOOKUP(AE$1,[1]금!$A$1:$AO$21,11,0))</f>
        <v/>
      </c>
      <c r="AF11">
        <f>IF(HLOOKUP(AF$1,[1]금!$A$1:$AO$21,11,0)="","",HLOOKUP(AF$1,[1]금!$A$1:$AO$21,11,0))</f>
        <v>0.54166666666666663</v>
      </c>
      <c r="AG11" t="str">
        <f>IF(HLOOKUP(AG$1,[1]금!$A$1:$AO$21,11,0)="","",HLOOKUP(AG$1,[1]금!$A$1:$AO$21,11,0))</f>
        <v>None</v>
      </c>
      <c r="AH11" t="str">
        <f>IF(HLOOKUP(AH$1,[1]금!$A$1:$AO$21,11,0)="","",HLOOKUP(AH$1,[1]금!$A$1:$AO$21,11,0))</f>
        <v>Y</v>
      </c>
      <c r="AI11" s="1" t="str">
        <f>IF(HLOOKUP(AI$1,[1]금!$A$1:$AO$21,11,0)="","",HLOOKUP(AI$1,[1]금!$A$1:$AO$21,11,0))</f>
        <v/>
      </c>
      <c r="AJ11">
        <f>IF(HLOOKUP(AJ$1,[1]금!$A$1:$AO$21,11,0)="","",HLOOKUP(AJ$1,[1]금!$A$1:$AO$21,11,0))</f>
        <v>0.54166666666666663</v>
      </c>
      <c r="AK11">
        <f>IF(HLOOKUP(AK$1,[1]금!$A$1:$AO$21,11,0)="","",HLOOKUP(AK$1,[1]금!$A$1:$AO$21,11,0))</f>
        <v>1</v>
      </c>
      <c r="AL11" t="str">
        <f>IF(HLOOKUP(AL$1,[1]금!$A$1:$AO$21,11,0)="","",HLOOKUP(AL$1,[1]금!$A$1:$AO$21,11,0))</f>
        <v/>
      </c>
      <c r="AM11" t="str">
        <f>IF(HLOOKUP(AM$1,[1]금!$A$1:$AO$21,11,0)="","",HLOOKUP(AM$1,[1]금!$A$1:$AO$21,11,0))</f>
        <v>Y</v>
      </c>
      <c r="AN11">
        <f>IF(HLOOKUP(AN$1,[1]금!$A$1:$AO$21,11,0)="","",HLOOKUP(AN$1,[1]금!$A$1:$AO$21,11,0))</f>
        <v>4</v>
      </c>
      <c r="AO11" t="str">
        <f>IF(HLOOKUP(AO$1,[1]금!$A$1:$AO$21,11,0)="","",HLOOKUP(AO$1,[1]금!$A$1:$AO$21,11,0))</f>
        <v>01:34:21:28</v>
      </c>
    </row>
    <row r="12" spans="1:41" x14ac:dyDescent="0.3">
      <c r="A12" t="str">
        <f>IF(HLOOKUP(A$1,[1]금!$A$1:$AO$21,12,0)="","",HLOOKUP(A$1,[1]금!$A$1:$AO$21,12,0))</f>
        <v>2023.08.11</v>
      </c>
      <c r="B12" s="1">
        <f>IF(HLOOKUP(B$1,[1]금!$A$1:$AO$21,12,0)="","",HLOOKUP(B$1,[1]금!$A$1:$AO$21,12,0))</f>
        <v>0.625</v>
      </c>
      <c r="C12" s="1">
        <f>IF(HLOOKUP(C$1,[1]금!$A$1:$AO$21,12,0)="","",HLOOKUP(C$1,[1]금!$A$1:$AO$21,12,0))</f>
        <v>0.70486111111111116</v>
      </c>
      <c r="D12">
        <f>IF(HLOOKUP(D$1,[1]금!$A$1:$AO$21,12,0)="","",HLOOKUP(D$1,[1]금!$A$1:$AO$21,12,0))</f>
        <v>115</v>
      </c>
      <c r="E12">
        <f>IF(HLOOKUP(E$1,[1]금!$A$1:$AO$21,12,0)="","",HLOOKUP(E$1,[1]금!$A$1:$AO$21,12,0))</f>
        <v>114</v>
      </c>
      <c r="F12" t="str">
        <f>IF(HLOOKUP(F$1,[1]금!$A$1:$AO$21,12,0)="","",HLOOKUP(F$1,[1]금!$A$1:$AO$21,12,0))</f>
        <v>D23-B009</v>
      </c>
      <c r="G12" t="str">
        <f>IF(HLOOKUP(G$1,[1]금!$A$1:$AO$21,12,0)="","",HLOOKUP(G$1,[1]금!$A$1:$AO$21,12,0))</f>
        <v>벌거벗은 세계사</v>
      </c>
      <c r="H12" t="str">
        <f>IF(HLOOKUP(H$1,[1]금!$A$1:$AO$21,12,0)="","",HLOOKUP(H$1,[1]금!$A$1:$AO$21,12,0))</f>
        <v>82회</v>
      </c>
      <c r="I12">
        <f>IF(HLOOKUP(I$1,[1]금!$A$1:$AO$21,12,0)="","",HLOOKUP(I$1,[1]금!$A$1:$AO$21,12,0))</f>
        <v>82</v>
      </c>
      <c r="J12" t="str">
        <f>IF(HLOOKUP(J$1,[1]금!$A$1:$AO$21,12,0)="","",HLOOKUP(J$1,[1]금!$A$1:$AO$21,12,0))</f>
        <v>순환</v>
      </c>
      <c r="K12" t="str">
        <f>IF(HLOOKUP(K$1,[1]금!$A$1:$AO$21,12,0)="","",HLOOKUP(K$1,[1]금!$A$1:$AO$21,12,0))</f>
        <v>재방</v>
      </c>
      <c r="L12" t="str">
        <f>IF(HLOOKUP(L$1,[1]금!$A$1:$AO$21,12,0)="","",HLOOKUP(L$1,[1]금!$A$1:$AO$21,12,0))</f>
        <v>HD</v>
      </c>
      <c r="M12" t="str">
        <f>IF(HLOOKUP(M$1,[1]금!$A$1:$AO$21,12,0)="","",HLOOKUP(M$1,[1]금!$A$1:$AO$21,12,0))</f>
        <v>N</v>
      </c>
      <c r="N12" t="str">
        <f>IF(HLOOKUP(N$1,[1]금!$A$1:$AO$21,12,0)="","",HLOOKUP(N$1,[1]금!$A$1:$AO$21,12,0))</f>
        <v>N</v>
      </c>
      <c r="O12" t="str">
        <f>IF(HLOOKUP(O$1,[1]금!$A$1:$AO$21,12,0)="","",HLOOKUP(O$1,[1]금!$A$1:$AO$21,12,0))</f>
        <v>N</v>
      </c>
      <c r="P12" t="str">
        <f>IF(HLOOKUP(P$1,[1]금!$A$1:$AO$21,12,0)="","",HLOOKUP(P$1,[1]금!$A$1:$AO$21,12,0))</f>
        <v>12 세</v>
      </c>
      <c r="Q12">
        <f>IF(HLOOKUP(Q$1,[1]금!$A$1:$AO$21,12,0)="","",HLOOKUP(Q$1,[1]금!$A$1:$AO$21,12,0))</f>
        <v>115</v>
      </c>
      <c r="R12" t="str">
        <f>IF(HLOOKUP(R$1,[1]금!$A$1:$AO$21,12,0)="","",HLOOKUP(R$1,[1]금!$A$1:$AO$21,12,0))</f>
        <v/>
      </c>
      <c r="S12" t="str">
        <f>IF(HLOOKUP(S$1,[1]금!$A$1:$AO$21,12,0)="","",HLOOKUP(S$1,[1]금!$A$1:$AO$21,12,0))</f>
        <v>N</v>
      </c>
      <c r="T12" t="str">
        <f>IF(HLOOKUP(T$1,[1]금!$A$1:$AO$21,12,0)="","",HLOOKUP(T$1,[1]금!$A$1:$AO$21,12,0))</f>
        <v>N</v>
      </c>
      <c r="U12" t="str">
        <f>IF(HLOOKUP(U$1,[1]금!$A$1:$AO$21,12,0)="","",HLOOKUP(U$1,[1]금!$A$1:$AO$21,12,0))</f>
        <v>N</v>
      </c>
      <c r="V12" t="str">
        <f>IF(HLOOKUP(V$1,[1]금!$A$1:$AO$21,12,0)="","",HLOOKUP(V$1,[1]금!$A$1:$AO$21,12,0))</f>
        <v>N</v>
      </c>
      <c r="W12" t="str">
        <f>IF(HLOOKUP(W$1,[1]금!$A$1:$AO$21,12,0)="","",HLOOKUP(W$1,[1]금!$A$1:$AO$21,12,0))</f>
        <v>N</v>
      </c>
      <c r="X12" t="str">
        <f>IF(HLOOKUP(X$1,[1]금!$A$1:$AO$21,12,0)="","",HLOOKUP(X$1,[1]금!$A$1:$AO$21,12,0))</f>
        <v/>
      </c>
      <c r="Y12" t="str">
        <f>IF(HLOOKUP(Y$1,[1]금!$A$1:$AO$21,12,0)="","",HLOOKUP(Y$1,[1]금!$A$1:$AO$21,12,0))</f>
        <v>정규</v>
      </c>
      <c r="Z12" t="str">
        <f>IF(HLOOKUP(Z$1,[1]금!$A$1:$AO$21,12,0)="","",HLOOKUP(Z$1,[1]금!$A$1:$AO$21,12,0))</f>
        <v/>
      </c>
      <c r="AA12" t="str">
        <f>IF(HLOOKUP(AA$1,[1]금!$A$1:$AO$21,12,0)="","",HLOOKUP(AA$1,[1]금!$A$1:$AO$21,12,0))</f>
        <v/>
      </c>
      <c r="AB12" t="str">
        <f>IF(HLOOKUP(AB$1,[1]금!$A$1:$AO$21,12,0)="","",HLOOKUP(AB$1,[1]금!$A$1:$AO$21,12,0))</f>
        <v>그룹1</v>
      </c>
      <c r="AC12" t="str">
        <f>IF(HLOOKUP(AC$1,[1]금!$A$1:$AO$21,12,0)="","",HLOOKUP(AC$1,[1]금!$A$1:$AO$21,12,0))</f>
        <v>STEREO</v>
      </c>
      <c r="AD12" t="str">
        <f>IF(HLOOKUP(AD$1,[1]금!$A$1:$AO$21,12,0)="","",HLOOKUP(AD$1,[1]금!$A$1:$AO$21,12,0))</f>
        <v/>
      </c>
      <c r="AE12" s="1" t="str">
        <f>IF(HLOOKUP(AE$1,[1]금!$A$1:$AO$21,12,0)="","",HLOOKUP(AE$1,[1]금!$A$1:$AO$21,12,0))</f>
        <v/>
      </c>
      <c r="AF12">
        <f>IF(HLOOKUP(AF$1,[1]금!$A$1:$AO$21,12,0)="","",HLOOKUP(AF$1,[1]금!$A$1:$AO$21,12,0))</f>
        <v>0.625</v>
      </c>
      <c r="AG12" t="str">
        <f>IF(HLOOKUP(AG$1,[1]금!$A$1:$AO$21,12,0)="","",HLOOKUP(AG$1,[1]금!$A$1:$AO$21,12,0))</f>
        <v>None</v>
      </c>
      <c r="AH12" t="str">
        <f>IF(HLOOKUP(AH$1,[1]금!$A$1:$AO$21,12,0)="","",HLOOKUP(AH$1,[1]금!$A$1:$AO$21,12,0))</f>
        <v>Y</v>
      </c>
      <c r="AI12" s="1" t="str">
        <f>IF(HLOOKUP(AI$1,[1]금!$A$1:$AO$21,12,0)="","",HLOOKUP(AI$1,[1]금!$A$1:$AO$21,12,0))</f>
        <v/>
      </c>
      <c r="AJ12">
        <f>IF(HLOOKUP(AJ$1,[1]금!$A$1:$AO$21,12,0)="","",HLOOKUP(AJ$1,[1]금!$A$1:$AO$21,12,0))</f>
        <v>0.625</v>
      </c>
      <c r="AK12">
        <f>IF(HLOOKUP(AK$1,[1]금!$A$1:$AO$21,12,0)="","",HLOOKUP(AK$1,[1]금!$A$1:$AO$21,12,0))</f>
        <v>0</v>
      </c>
      <c r="AL12" t="str">
        <f>IF(HLOOKUP(AL$1,[1]금!$A$1:$AO$21,12,0)="","",HLOOKUP(AL$1,[1]금!$A$1:$AO$21,12,0))</f>
        <v>N/A</v>
      </c>
      <c r="AM12" t="str">
        <f>IF(HLOOKUP(AM$1,[1]금!$A$1:$AO$21,12,0)="","",HLOOKUP(AM$1,[1]금!$A$1:$AO$21,12,0))</f>
        <v>Y</v>
      </c>
      <c r="AN12">
        <f>IF(HLOOKUP(AN$1,[1]금!$A$1:$AO$21,12,0)="","",HLOOKUP(AN$1,[1]금!$A$1:$AO$21,12,0))</f>
        <v>4</v>
      </c>
      <c r="AO12" t="str">
        <f>IF(HLOOKUP(AO$1,[1]금!$A$1:$AO$21,12,0)="","",HLOOKUP(AO$1,[1]금!$A$1:$AO$21,12,0))</f>
        <v>01:34:35:00</v>
      </c>
    </row>
    <row r="13" spans="1:41" x14ac:dyDescent="0.3">
      <c r="A13" t="str">
        <f>IF(HLOOKUP(A$1,[1]금!$A$1:$AO$21,13,0)="","",HLOOKUP(A$1,[1]금!$A$1:$AO$21,13,0))</f>
        <v>2023.08.11</v>
      </c>
      <c r="B13" s="1">
        <f>IF(HLOOKUP(B$1,[1]금!$A$1:$AO$21,13,0)="","",HLOOKUP(B$1,[1]금!$A$1:$AO$21,13,0))</f>
        <v>0.70486111111111116</v>
      </c>
      <c r="C13" s="1">
        <f>IF(HLOOKUP(C$1,[1]금!$A$1:$AO$21,13,0)="","",HLOOKUP(C$1,[1]금!$A$1:$AO$21,13,0))</f>
        <v>0.78125</v>
      </c>
      <c r="D13">
        <f>IF(HLOOKUP(D$1,[1]금!$A$1:$AO$21,13,0)="","",HLOOKUP(D$1,[1]금!$A$1:$AO$21,13,0))</f>
        <v>110</v>
      </c>
      <c r="E13">
        <f>IF(HLOOKUP(E$1,[1]금!$A$1:$AO$21,13,0)="","",HLOOKUP(E$1,[1]금!$A$1:$AO$21,13,0))</f>
        <v>103</v>
      </c>
      <c r="F13" t="str">
        <f>IF(HLOOKUP(F$1,[1]금!$A$1:$AO$21,13,0)="","",HLOOKUP(F$1,[1]금!$A$1:$AO$21,13,0))</f>
        <v>Y15-B001</v>
      </c>
      <c r="G13" t="str">
        <f>IF(HLOOKUP(G$1,[1]금!$A$1:$AO$21,13,0)="","",HLOOKUP(G$1,[1]금!$A$1:$AO$21,13,0))</f>
        <v>나혼자산다</v>
      </c>
      <c r="H13" t="str">
        <f>IF(HLOOKUP(H$1,[1]금!$A$1:$AO$21,13,0)="","",HLOOKUP(H$1,[1]금!$A$1:$AO$21,13,0))</f>
        <v>492회</v>
      </c>
      <c r="I13">
        <f>IF(HLOOKUP(I$1,[1]금!$A$1:$AO$21,13,0)="","",HLOOKUP(I$1,[1]금!$A$1:$AO$21,13,0))</f>
        <v>492</v>
      </c>
      <c r="J13" t="str">
        <f>IF(HLOOKUP(J$1,[1]금!$A$1:$AO$21,13,0)="","",HLOOKUP(J$1,[1]금!$A$1:$AO$21,13,0))</f>
        <v>순환</v>
      </c>
      <c r="K13" t="str">
        <f>IF(HLOOKUP(K$1,[1]금!$A$1:$AO$21,13,0)="","",HLOOKUP(K$1,[1]금!$A$1:$AO$21,13,0))</f>
        <v>본방</v>
      </c>
      <c r="L13" t="str">
        <f>IF(HLOOKUP(L$1,[1]금!$A$1:$AO$21,13,0)="","",HLOOKUP(L$1,[1]금!$A$1:$AO$21,13,0))</f>
        <v>HD</v>
      </c>
      <c r="M13" t="str">
        <f>IF(HLOOKUP(M$1,[1]금!$A$1:$AO$21,13,0)="","",HLOOKUP(M$1,[1]금!$A$1:$AO$21,13,0))</f>
        <v>N</v>
      </c>
      <c r="N13" t="str">
        <f>IF(HLOOKUP(N$1,[1]금!$A$1:$AO$21,13,0)="","",HLOOKUP(N$1,[1]금!$A$1:$AO$21,13,0))</f>
        <v>N</v>
      </c>
      <c r="O13" t="str">
        <f>IF(HLOOKUP(O$1,[1]금!$A$1:$AO$21,13,0)="","",HLOOKUP(O$1,[1]금!$A$1:$AO$21,13,0))</f>
        <v>N</v>
      </c>
      <c r="P13" t="str">
        <f>IF(HLOOKUP(P$1,[1]금!$A$1:$AO$21,13,0)="","",HLOOKUP(P$1,[1]금!$A$1:$AO$21,13,0))</f>
        <v>15 세</v>
      </c>
      <c r="Q13">
        <f>IF(HLOOKUP(Q$1,[1]금!$A$1:$AO$21,13,0)="","",HLOOKUP(Q$1,[1]금!$A$1:$AO$21,13,0))</f>
        <v>110</v>
      </c>
      <c r="R13" t="str">
        <f>IF(HLOOKUP(R$1,[1]금!$A$1:$AO$21,13,0)="","",HLOOKUP(R$1,[1]금!$A$1:$AO$21,13,0))</f>
        <v/>
      </c>
      <c r="S13" t="str">
        <f>IF(HLOOKUP(S$1,[1]금!$A$1:$AO$21,13,0)="","",HLOOKUP(S$1,[1]금!$A$1:$AO$21,13,0))</f>
        <v>N</v>
      </c>
      <c r="T13" t="str">
        <f>IF(HLOOKUP(T$1,[1]금!$A$1:$AO$21,13,0)="","",HLOOKUP(T$1,[1]금!$A$1:$AO$21,13,0))</f>
        <v>Y</v>
      </c>
      <c r="U13" t="str">
        <f>IF(HLOOKUP(U$1,[1]금!$A$1:$AO$21,13,0)="","",HLOOKUP(U$1,[1]금!$A$1:$AO$21,13,0))</f>
        <v>Y</v>
      </c>
      <c r="V13" t="str">
        <f>IF(HLOOKUP(V$1,[1]금!$A$1:$AO$21,13,0)="","",HLOOKUP(V$1,[1]금!$A$1:$AO$21,13,0))</f>
        <v>N</v>
      </c>
      <c r="W13" t="str">
        <f>IF(HLOOKUP(W$1,[1]금!$A$1:$AO$21,13,0)="","",HLOOKUP(W$1,[1]금!$A$1:$AO$21,13,0))</f>
        <v>N</v>
      </c>
      <c r="X13" t="str">
        <f>IF(HLOOKUP(X$1,[1]금!$A$1:$AO$21,13,0)="","",HLOOKUP(X$1,[1]금!$A$1:$AO$21,13,0))</f>
        <v/>
      </c>
      <c r="Y13" t="str">
        <f>IF(HLOOKUP(Y$1,[1]금!$A$1:$AO$21,13,0)="","",HLOOKUP(Y$1,[1]금!$A$1:$AO$21,13,0))</f>
        <v>정규</v>
      </c>
      <c r="Z13" t="str">
        <f>IF(HLOOKUP(Z$1,[1]금!$A$1:$AO$21,13,0)="","",HLOOKUP(Z$1,[1]금!$A$1:$AO$21,13,0))</f>
        <v>자료</v>
      </c>
      <c r="AA13" t="str">
        <f>IF(HLOOKUP(AA$1,[1]금!$A$1:$AO$21,13,0)="","",HLOOKUP(AA$1,[1]금!$A$1:$AO$21,13,0))</f>
        <v/>
      </c>
      <c r="AB13" t="str">
        <f>IF(HLOOKUP(AB$1,[1]금!$A$1:$AO$21,13,0)="","",HLOOKUP(AB$1,[1]금!$A$1:$AO$21,13,0))</f>
        <v>그룹1</v>
      </c>
      <c r="AC13" t="str">
        <f>IF(HLOOKUP(AC$1,[1]금!$A$1:$AO$21,13,0)="","",HLOOKUP(AC$1,[1]금!$A$1:$AO$21,13,0))</f>
        <v>STEREO</v>
      </c>
      <c r="AD13" t="str">
        <f>IF(HLOOKUP(AD$1,[1]금!$A$1:$AO$21,13,0)="","",HLOOKUP(AD$1,[1]금!$A$1:$AO$21,13,0))</f>
        <v/>
      </c>
      <c r="AE13" s="1" t="str">
        <f>IF(HLOOKUP(AE$1,[1]금!$A$1:$AO$21,13,0)="","",HLOOKUP(AE$1,[1]금!$A$1:$AO$21,13,0))</f>
        <v/>
      </c>
      <c r="AF13">
        <f>IF(HLOOKUP(AF$1,[1]금!$A$1:$AO$21,13,0)="","",HLOOKUP(AF$1,[1]금!$A$1:$AO$21,13,0))</f>
        <v>0.70486111111111116</v>
      </c>
      <c r="AG13" t="str">
        <f>IF(HLOOKUP(AG$1,[1]금!$A$1:$AO$21,13,0)="","",HLOOKUP(AG$1,[1]금!$A$1:$AO$21,13,0))</f>
        <v>None</v>
      </c>
      <c r="AH13" t="str">
        <f>IF(HLOOKUP(AH$1,[1]금!$A$1:$AO$21,13,0)="","",HLOOKUP(AH$1,[1]금!$A$1:$AO$21,13,0))</f>
        <v>N</v>
      </c>
      <c r="AI13" s="1" t="str">
        <f>IF(HLOOKUP(AI$1,[1]금!$A$1:$AO$21,13,0)="","",HLOOKUP(AI$1,[1]금!$A$1:$AO$21,13,0))</f>
        <v>Y</v>
      </c>
      <c r="AJ13">
        <f>IF(HLOOKUP(AJ$1,[1]금!$A$1:$AO$21,13,0)="","",HLOOKUP(AJ$1,[1]금!$A$1:$AO$21,13,0))</f>
        <v>0.70486111111111116</v>
      </c>
      <c r="AK13">
        <f>IF(HLOOKUP(AK$1,[1]금!$A$1:$AO$21,13,0)="","",HLOOKUP(AK$1,[1]금!$A$1:$AO$21,13,0))</f>
        <v>1</v>
      </c>
      <c r="AL13" t="str">
        <f>IF(HLOOKUP(AL$1,[1]금!$A$1:$AO$21,13,0)="","",HLOOKUP(AL$1,[1]금!$A$1:$AO$21,13,0))</f>
        <v/>
      </c>
      <c r="AM13" t="str">
        <f>IF(HLOOKUP(AM$1,[1]금!$A$1:$AO$21,13,0)="","",HLOOKUP(AM$1,[1]금!$A$1:$AO$21,13,0))</f>
        <v>Y</v>
      </c>
      <c r="AN13">
        <f>IF(HLOOKUP(AN$1,[1]금!$A$1:$AO$21,13,0)="","",HLOOKUP(AN$1,[1]금!$A$1:$AO$21,13,0))</f>
        <v>3</v>
      </c>
      <c r="AO13" t="str">
        <f>IF(HLOOKUP(AO$1,[1]금!$A$1:$AO$21,13,0)="","",HLOOKUP(AO$1,[1]금!$A$1:$AO$21,13,0))</f>
        <v>01:26:10:15</v>
      </c>
    </row>
    <row r="14" spans="1:41" x14ac:dyDescent="0.3">
      <c r="A14" t="str">
        <f>IF(HLOOKUP(A$1,[1]금!$A$1:$AO$21,14,0)="","",HLOOKUP(A$1,[1]금!$A$1:$AO$21,14,0))</f>
        <v>2023.08.11</v>
      </c>
      <c r="B14" s="1">
        <f>IF(HLOOKUP(B$1,[1]금!$A$1:$AO$21,14,0)="","",HLOOKUP(B$1,[1]금!$A$1:$AO$21,14,0))</f>
        <v>0.78125</v>
      </c>
      <c r="C14" s="1">
        <f>IF(HLOOKUP(C$1,[1]금!$A$1:$AO$21,14,0)="","",HLOOKUP(C$1,[1]금!$A$1:$AO$21,14,0))</f>
        <v>0.82986111111111116</v>
      </c>
      <c r="D14">
        <f>IF(HLOOKUP(D$1,[1]금!$A$1:$AO$21,14,0)="","",HLOOKUP(D$1,[1]금!$A$1:$AO$21,14,0))</f>
        <v>70</v>
      </c>
      <c r="E14">
        <f>IF(HLOOKUP(E$1,[1]금!$A$1:$AO$21,14,0)="","",HLOOKUP(E$1,[1]금!$A$1:$AO$21,14,0))</f>
        <v>0</v>
      </c>
      <c r="F14" t="str">
        <f>IF(HLOOKUP(F$1,[1]금!$A$1:$AO$21,14,0)="","",HLOOKUP(F$1,[1]금!$A$1:$AO$21,14,0))</f>
        <v>C23-A006</v>
      </c>
      <c r="G14" t="str">
        <f>IF(HLOOKUP(G$1,[1]금!$A$1:$AO$21,14,0)="","",HLOOKUP(G$1,[1]금!$A$1:$AO$21,14,0))</f>
        <v>미친원정대</v>
      </c>
      <c r="H14" t="str">
        <f>IF(HLOOKUP(H$1,[1]금!$A$1:$AO$21,14,0)="","",HLOOKUP(H$1,[1]금!$A$1:$AO$21,14,0))</f>
        <v/>
      </c>
      <c r="I14">
        <f>IF(HLOOKUP(I$1,[1]금!$A$1:$AO$21,14,0)="","",HLOOKUP(I$1,[1]금!$A$1:$AO$21,14,0))</f>
        <v>9</v>
      </c>
      <c r="J14" t="str">
        <f>IF(HLOOKUP(J$1,[1]금!$A$1:$AO$21,14,0)="","",HLOOKUP(J$1,[1]금!$A$1:$AO$21,14,0))</f>
        <v>순환</v>
      </c>
      <c r="K14" t="str">
        <f>IF(HLOOKUP(K$1,[1]금!$A$1:$AO$21,14,0)="","",HLOOKUP(K$1,[1]금!$A$1:$AO$21,14,0))</f>
        <v>재방</v>
      </c>
      <c r="L14" t="str">
        <f>IF(HLOOKUP(L$1,[1]금!$A$1:$AO$21,14,0)="","",HLOOKUP(L$1,[1]금!$A$1:$AO$21,14,0))</f>
        <v>HD</v>
      </c>
      <c r="M14" t="str">
        <f>IF(HLOOKUP(M$1,[1]금!$A$1:$AO$21,14,0)="","",HLOOKUP(M$1,[1]금!$A$1:$AO$21,14,0))</f>
        <v/>
      </c>
      <c r="N14" t="str">
        <f>IF(HLOOKUP(N$1,[1]금!$A$1:$AO$21,14,0)="","",HLOOKUP(N$1,[1]금!$A$1:$AO$21,14,0))</f>
        <v/>
      </c>
      <c r="O14" t="str">
        <f>IF(HLOOKUP(O$1,[1]금!$A$1:$AO$21,14,0)="","",HLOOKUP(O$1,[1]금!$A$1:$AO$21,14,0))</f>
        <v/>
      </c>
      <c r="P14" t="str">
        <f>IF(HLOOKUP(P$1,[1]금!$A$1:$AO$21,14,0)="","",HLOOKUP(P$1,[1]금!$A$1:$AO$21,14,0))</f>
        <v>15 세</v>
      </c>
      <c r="Q14">
        <f>IF(HLOOKUP(Q$1,[1]금!$A$1:$AO$21,14,0)="","",HLOOKUP(Q$1,[1]금!$A$1:$AO$21,14,0))</f>
        <v>70</v>
      </c>
      <c r="R14" t="str">
        <f>IF(HLOOKUP(R$1,[1]금!$A$1:$AO$21,14,0)="","",HLOOKUP(R$1,[1]금!$A$1:$AO$21,14,0))</f>
        <v/>
      </c>
      <c r="S14" t="str">
        <f>IF(HLOOKUP(S$1,[1]금!$A$1:$AO$21,14,0)="","",HLOOKUP(S$1,[1]금!$A$1:$AO$21,14,0))</f>
        <v>Y</v>
      </c>
      <c r="T14" t="str">
        <f>IF(HLOOKUP(T$1,[1]금!$A$1:$AO$21,14,0)="","",HLOOKUP(T$1,[1]금!$A$1:$AO$21,14,0))</f>
        <v>Y</v>
      </c>
      <c r="U14" t="str">
        <f>IF(HLOOKUP(U$1,[1]금!$A$1:$AO$21,14,0)="","",HLOOKUP(U$1,[1]금!$A$1:$AO$21,14,0))</f>
        <v>Y</v>
      </c>
      <c r="V14" t="str">
        <f>IF(HLOOKUP(V$1,[1]금!$A$1:$AO$21,14,0)="","",HLOOKUP(V$1,[1]금!$A$1:$AO$21,14,0))</f>
        <v/>
      </c>
      <c r="W14" t="str">
        <f>IF(HLOOKUP(W$1,[1]금!$A$1:$AO$21,14,0)="","",HLOOKUP(W$1,[1]금!$A$1:$AO$21,14,0))</f>
        <v/>
      </c>
      <c r="X14" t="str">
        <f>IF(HLOOKUP(X$1,[1]금!$A$1:$AO$21,14,0)="","",HLOOKUP(X$1,[1]금!$A$1:$AO$21,14,0))</f>
        <v/>
      </c>
      <c r="Y14" t="str">
        <f>IF(HLOOKUP(Y$1,[1]금!$A$1:$AO$21,14,0)="","",HLOOKUP(Y$1,[1]금!$A$1:$AO$21,14,0))</f>
        <v>정규</v>
      </c>
      <c r="Z14" t="str">
        <f>IF(HLOOKUP(Z$1,[1]금!$A$1:$AO$21,14,0)="","",HLOOKUP(Z$1,[1]금!$A$1:$AO$21,14,0))</f>
        <v>자료</v>
      </c>
      <c r="AA14" t="str">
        <f>IF(HLOOKUP(AA$1,[1]금!$A$1:$AO$21,14,0)="","",HLOOKUP(AA$1,[1]금!$A$1:$AO$21,14,0))</f>
        <v/>
      </c>
      <c r="AB14" t="str">
        <f>IF(HLOOKUP(AB$1,[1]금!$A$1:$AO$21,14,0)="","",HLOOKUP(AB$1,[1]금!$A$1:$AO$21,14,0))</f>
        <v>그룹1</v>
      </c>
      <c r="AC14" t="str">
        <f>IF(HLOOKUP(AC$1,[1]금!$A$1:$AO$21,14,0)="","",HLOOKUP(AC$1,[1]금!$A$1:$AO$21,14,0))</f>
        <v>STEREO</v>
      </c>
      <c r="AD14" t="str">
        <f>IF(HLOOKUP(AD$1,[1]금!$A$1:$AO$21,14,0)="","",HLOOKUP(AD$1,[1]금!$A$1:$AO$21,14,0))</f>
        <v/>
      </c>
      <c r="AE14" s="1" t="str">
        <f>IF(HLOOKUP(AE$1,[1]금!$A$1:$AO$21,14,0)="","",HLOOKUP(AE$1,[1]금!$A$1:$AO$21,14,0))</f>
        <v/>
      </c>
      <c r="AF14">
        <f>IF(HLOOKUP(AF$1,[1]금!$A$1:$AO$21,14,0)="","",HLOOKUP(AF$1,[1]금!$A$1:$AO$21,14,0))</f>
        <v>0.78125</v>
      </c>
      <c r="AG14" t="str">
        <f>IF(HLOOKUP(AG$1,[1]금!$A$1:$AO$21,14,0)="","",HLOOKUP(AG$1,[1]금!$A$1:$AO$21,14,0))</f>
        <v>None</v>
      </c>
      <c r="AH14" t="str">
        <f>IF(HLOOKUP(AH$1,[1]금!$A$1:$AO$21,14,0)="","",HLOOKUP(AH$1,[1]금!$A$1:$AO$21,14,0))</f>
        <v>Y</v>
      </c>
      <c r="AI14" s="1" t="str">
        <f>IF(HLOOKUP(AI$1,[1]금!$A$1:$AO$21,14,0)="","",HLOOKUP(AI$1,[1]금!$A$1:$AO$21,14,0))</f>
        <v/>
      </c>
      <c r="AJ14">
        <f>IF(HLOOKUP(AJ$1,[1]금!$A$1:$AO$21,14,0)="","",HLOOKUP(AJ$1,[1]금!$A$1:$AO$21,14,0))</f>
        <v>0.78125</v>
      </c>
      <c r="AK14">
        <f>IF(HLOOKUP(AK$1,[1]금!$A$1:$AO$21,14,0)="","",HLOOKUP(AK$1,[1]금!$A$1:$AO$21,14,0))</f>
        <v>1</v>
      </c>
      <c r="AL14" t="str">
        <f>IF(HLOOKUP(AL$1,[1]금!$A$1:$AO$21,14,0)="","",HLOOKUP(AL$1,[1]금!$A$1:$AO$21,14,0))</f>
        <v/>
      </c>
      <c r="AM14" t="str">
        <f>IF(HLOOKUP(AM$1,[1]금!$A$1:$AO$21,14,0)="","",HLOOKUP(AM$1,[1]금!$A$1:$AO$21,14,0))</f>
        <v>Y</v>
      </c>
      <c r="AN14">
        <f>IF(HLOOKUP(AN$1,[1]금!$A$1:$AO$21,14,0)="","",HLOOKUP(AN$1,[1]금!$A$1:$AO$21,14,0))</f>
        <v>0</v>
      </c>
      <c r="AO14" t="str">
        <f>IF(HLOOKUP(AO$1,[1]금!$A$1:$AO$21,14,0)="","",HLOOKUP(AO$1,[1]금!$A$1:$AO$21,14,0))</f>
        <v>00:00:00:00</v>
      </c>
    </row>
    <row r="15" spans="1:41" x14ac:dyDescent="0.3">
      <c r="A15" t="str">
        <f>IF(HLOOKUP(A$1,[1]금!$A$1:$AO$21,15,0)="","",HLOOKUP(A$1,[1]금!$A$1:$AO$21,15,0))</f>
        <v>2023.08.11</v>
      </c>
      <c r="B15" s="1">
        <f>IF(HLOOKUP(B$1,[1]금!$A$1:$AO$21,15,0)="","",HLOOKUP(B$1,[1]금!$A$1:$AO$21,15,0))</f>
        <v>0.82986111111111116</v>
      </c>
      <c r="C15" s="1">
        <f>IF(HLOOKUP(C$1,[1]금!$A$1:$AO$21,15,0)="","",HLOOKUP(C$1,[1]금!$A$1:$AO$21,15,0))</f>
        <v>0.88888888888888884</v>
      </c>
      <c r="D15">
        <f>IF(HLOOKUP(D$1,[1]금!$A$1:$AO$21,15,0)="","",HLOOKUP(D$1,[1]금!$A$1:$AO$21,15,0))</f>
        <v>85</v>
      </c>
      <c r="E15">
        <f>IF(HLOOKUP(E$1,[1]금!$A$1:$AO$21,15,0)="","",HLOOKUP(E$1,[1]금!$A$1:$AO$21,15,0))</f>
        <v>82</v>
      </c>
      <c r="F15" t="str">
        <f>IF(HLOOKUP(F$1,[1]금!$A$1:$AO$21,15,0)="","",HLOOKUP(F$1,[1]금!$A$1:$AO$21,15,0))</f>
        <v>D20-B030</v>
      </c>
      <c r="G15" t="str">
        <f>IF(HLOOKUP(G$1,[1]금!$A$1:$AO$21,15,0)="","",HLOOKUP(G$1,[1]금!$A$1:$AO$21,15,0))</f>
        <v>금쪽같은 내 새끼</v>
      </c>
      <c r="H15" t="str">
        <f>IF(HLOOKUP(H$1,[1]금!$A$1:$AO$21,15,0)="","",HLOOKUP(H$1,[1]금!$A$1:$AO$21,15,0))</f>
        <v>68회(자)</v>
      </c>
      <c r="I15">
        <f>IF(HLOOKUP(I$1,[1]금!$A$1:$AO$21,15,0)="","",HLOOKUP(I$1,[1]금!$A$1:$AO$21,15,0))</f>
        <v>68</v>
      </c>
      <c r="J15" t="str">
        <f>IF(HLOOKUP(J$1,[1]금!$A$1:$AO$21,15,0)="","",HLOOKUP(J$1,[1]금!$A$1:$AO$21,15,0))</f>
        <v>순환</v>
      </c>
      <c r="K15" t="str">
        <f>IF(HLOOKUP(K$1,[1]금!$A$1:$AO$21,15,0)="","",HLOOKUP(K$1,[1]금!$A$1:$AO$21,15,0))</f>
        <v>재방</v>
      </c>
      <c r="L15" t="str">
        <f>IF(HLOOKUP(L$1,[1]금!$A$1:$AO$21,15,0)="","",HLOOKUP(L$1,[1]금!$A$1:$AO$21,15,0))</f>
        <v>HD</v>
      </c>
      <c r="M15" t="str">
        <f>IF(HLOOKUP(M$1,[1]금!$A$1:$AO$21,15,0)="","",HLOOKUP(M$1,[1]금!$A$1:$AO$21,15,0))</f>
        <v>Y</v>
      </c>
      <c r="N15" t="str">
        <f>IF(HLOOKUP(N$1,[1]금!$A$1:$AO$21,15,0)="","",HLOOKUP(N$1,[1]금!$A$1:$AO$21,15,0))</f>
        <v>N</v>
      </c>
      <c r="O15" t="str">
        <f>IF(HLOOKUP(O$1,[1]금!$A$1:$AO$21,15,0)="","",HLOOKUP(O$1,[1]금!$A$1:$AO$21,15,0))</f>
        <v>N</v>
      </c>
      <c r="P15" t="str">
        <f>IF(HLOOKUP(P$1,[1]금!$A$1:$AO$21,15,0)="","",HLOOKUP(P$1,[1]금!$A$1:$AO$21,15,0))</f>
        <v>12 세</v>
      </c>
      <c r="Q15">
        <f>IF(HLOOKUP(Q$1,[1]금!$A$1:$AO$21,15,0)="","",HLOOKUP(Q$1,[1]금!$A$1:$AO$21,15,0))</f>
        <v>85</v>
      </c>
      <c r="R15" t="str">
        <f>IF(HLOOKUP(R$1,[1]금!$A$1:$AO$21,15,0)="","",HLOOKUP(R$1,[1]금!$A$1:$AO$21,15,0))</f>
        <v/>
      </c>
      <c r="S15" t="str">
        <f>IF(HLOOKUP(S$1,[1]금!$A$1:$AO$21,15,0)="","",HLOOKUP(S$1,[1]금!$A$1:$AO$21,15,0))</f>
        <v>N</v>
      </c>
      <c r="T15" t="str">
        <f>IF(HLOOKUP(T$1,[1]금!$A$1:$AO$21,15,0)="","",HLOOKUP(T$1,[1]금!$A$1:$AO$21,15,0))</f>
        <v>N</v>
      </c>
      <c r="U15" t="str">
        <f>IF(HLOOKUP(U$1,[1]금!$A$1:$AO$21,15,0)="","",HLOOKUP(U$1,[1]금!$A$1:$AO$21,15,0))</f>
        <v>N</v>
      </c>
      <c r="V15" t="str">
        <f>IF(HLOOKUP(V$1,[1]금!$A$1:$AO$21,15,0)="","",HLOOKUP(V$1,[1]금!$A$1:$AO$21,15,0))</f>
        <v>N</v>
      </c>
      <c r="W15" t="str">
        <f>IF(HLOOKUP(W$1,[1]금!$A$1:$AO$21,15,0)="","",HLOOKUP(W$1,[1]금!$A$1:$AO$21,15,0))</f>
        <v>N</v>
      </c>
      <c r="X15" t="str">
        <f>IF(HLOOKUP(X$1,[1]금!$A$1:$AO$21,15,0)="","",HLOOKUP(X$1,[1]금!$A$1:$AO$21,15,0))</f>
        <v/>
      </c>
      <c r="Y15" t="str">
        <f>IF(HLOOKUP(Y$1,[1]금!$A$1:$AO$21,15,0)="","",HLOOKUP(Y$1,[1]금!$A$1:$AO$21,15,0))</f>
        <v>정규</v>
      </c>
      <c r="Z15" t="str">
        <f>IF(HLOOKUP(Z$1,[1]금!$A$1:$AO$21,15,0)="","",HLOOKUP(Z$1,[1]금!$A$1:$AO$21,15,0))</f>
        <v>자료</v>
      </c>
      <c r="AA15" t="str">
        <f>IF(HLOOKUP(AA$1,[1]금!$A$1:$AO$21,15,0)="","",HLOOKUP(AA$1,[1]금!$A$1:$AO$21,15,0))</f>
        <v/>
      </c>
      <c r="AB15" t="str">
        <f>IF(HLOOKUP(AB$1,[1]금!$A$1:$AO$21,15,0)="","",HLOOKUP(AB$1,[1]금!$A$1:$AO$21,15,0))</f>
        <v>그룹1</v>
      </c>
      <c r="AC15" t="str">
        <f>IF(HLOOKUP(AC$1,[1]금!$A$1:$AO$21,15,0)="","",HLOOKUP(AC$1,[1]금!$A$1:$AO$21,15,0))</f>
        <v>STEREO</v>
      </c>
      <c r="AD15" t="str">
        <f>IF(HLOOKUP(AD$1,[1]금!$A$1:$AO$21,15,0)="","",HLOOKUP(AD$1,[1]금!$A$1:$AO$21,15,0))</f>
        <v/>
      </c>
      <c r="AE15" s="1" t="str">
        <f>IF(HLOOKUP(AE$1,[1]금!$A$1:$AO$21,15,0)="","",HLOOKUP(AE$1,[1]금!$A$1:$AO$21,15,0))</f>
        <v/>
      </c>
      <c r="AF15">
        <f>IF(HLOOKUP(AF$1,[1]금!$A$1:$AO$21,15,0)="","",HLOOKUP(AF$1,[1]금!$A$1:$AO$21,15,0))</f>
        <v>0.82986111111111116</v>
      </c>
      <c r="AG15" t="str">
        <f>IF(HLOOKUP(AG$1,[1]금!$A$1:$AO$21,15,0)="","",HLOOKUP(AG$1,[1]금!$A$1:$AO$21,15,0))</f>
        <v>None</v>
      </c>
      <c r="AH15" t="str">
        <f>IF(HLOOKUP(AH$1,[1]금!$A$1:$AO$21,15,0)="","",HLOOKUP(AH$1,[1]금!$A$1:$AO$21,15,0))</f>
        <v>Y</v>
      </c>
      <c r="AI15" s="1" t="str">
        <f>IF(HLOOKUP(AI$1,[1]금!$A$1:$AO$21,15,0)="","",HLOOKUP(AI$1,[1]금!$A$1:$AO$21,15,0))</f>
        <v/>
      </c>
      <c r="AJ15">
        <f>IF(HLOOKUP(AJ$1,[1]금!$A$1:$AO$21,15,0)="","",HLOOKUP(AJ$1,[1]금!$A$1:$AO$21,15,0))</f>
        <v>0.82986111111111116</v>
      </c>
      <c r="AK15">
        <f>IF(HLOOKUP(AK$1,[1]금!$A$1:$AO$21,15,0)="","",HLOOKUP(AK$1,[1]금!$A$1:$AO$21,15,0))</f>
        <v>1</v>
      </c>
      <c r="AL15" t="str">
        <f>IF(HLOOKUP(AL$1,[1]금!$A$1:$AO$21,15,0)="","",HLOOKUP(AL$1,[1]금!$A$1:$AO$21,15,0))</f>
        <v/>
      </c>
      <c r="AM15" t="str">
        <f>IF(HLOOKUP(AM$1,[1]금!$A$1:$AO$21,15,0)="","",HLOOKUP(AM$1,[1]금!$A$1:$AO$21,15,0))</f>
        <v>Y</v>
      </c>
      <c r="AN15">
        <f>IF(HLOOKUP(AN$1,[1]금!$A$1:$AO$21,15,0)="","",HLOOKUP(AN$1,[1]금!$A$1:$AO$21,15,0))</f>
        <v>3</v>
      </c>
      <c r="AO15" t="str">
        <f>IF(HLOOKUP(AO$1,[1]금!$A$1:$AO$21,15,0)="","",HLOOKUP(AO$1,[1]금!$A$1:$AO$21,15,0))</f>
        <v>01:08:28:27</v>
      </c>
    </row>
    <row r="16" spans="1:41" x14ac:dyDescent="0.3">
      <c r="A16" t="str">
        <f>IF(HLOOKUP(A$1,[1]금!$A$1:$AO$21,16,0)="","",HLOOKUP(A$1,[1]금!$A$1:$AO$21,16,0))</f>
        <v>2023.08.11</v>
      </c>
      <c r="B16" s="1">
        <f>IF(HLOOKUP(B$1,[1]금!$A$1:$AO$21,16,0)="","",HLOOKUP(B$1,[1]금!$A$1:$AO$21,16,0))</f>
        <v>0.88888888888888884</v>
      </c>
      <c r="C16" s="1">
        <f>IF(HLOOKUP(C$1,[1]금!$A$1:$AO$21,16,0)="","",HLOOKUP(C$1,[1]금!$A$1:$AO$21,16,0))</f>
        <v>0.95486111111111116</v>
      </c>
      <c r="D16">
        <f>IF(HLOOKUP(D$1,[1]금!$A$1:$AO$21,16,0)="","",HLOOKUP(D$1,[1]금!$A$1:$AO$21,16,0))</f>
        <v>95</v>
      </c>
      <c r="E16">
        <f>IF(HLOOKUP(E$1,[1]금!$A$1:$AO$21,16,0)="","",HLOOKUP(E$1,[1]금!$A$1:$AO$21,16,0))</f>
        <v>89</v>
      </c>
      <c r="F16" t="str">
        <f>IF(HLOOKUP(F$1,[1]금!$A$1:$AO$21,16,0)="","",HLOOKUP(F$1,[1]금!$A$1:$AO$21,16,0))</f>
        <v>D23-B006</v>
      </c>
      <c r="G16" t="str">
        <f>IF(HLOOKUP(G$1,[1]금!$A$1:$AO$21,16,0)="","",HLOOKUP(G$1,[1]금!$A$1:$AO$21,16,0))</f>
        <v>아씨 두리안</v>
      </c>
      <c r="H16" t="str">
        <f>IF(HLOOKUP(H$1,[1]금!$A$1:$AO$21,16,0)="","",HLOOKUP(H$1,[1]금!$A$1:$AO$21,16,0))</f>
        <v>13회</v>
      </c>
      <c r="I16">
        <f>IF(HLOOKUP(I$1,[1]금!$A$1:$AO$21,16,0)="","",HLOOKUP(I$1,[1]금!$A$1:$AO$21,16,0))</f>
        <v>13</v>
      </c>
      <c r="J16" t="str">
        <f>IF(HLOOKUP(J$1,[1]금!$A$1:$AO$21,16,0)="","",HLOOKUP(J$1,[1]금!$A$1:$AO$21,16,0))</f>
        <v>순환</v>
      </c>
      <c r="K16" t="str">
        <f>IF(HLOOKUP(K$1,[1]금!$A$1:$AO$21,16,0)="","",HLOOKUP(K$1,[1]금!$A$1:$AO$21,16,0))</f>
        <v>본방</v>
      </c>
      <c r="L16" t="str">
        <f>IF(HLOOKUP(L$1,[1]금!$A$1:$AO$21,16,0)="","",HLOOKUP(L$1,[1]금!$A$1:$AO$21,16,0))</f>
        <v>HD</v>
      </c>
      <c r="M16" t="str">
        <f>IF(HLOOKUP(M$1,[1]금!$A$1:$AO$21,16,0)="","",HLOOKUP(M$1,[1]금!$A$1:$AO$21,16,0))</f>
        <v>N</v>
      </c>
      <c r="N16" t="str">
        <f>IF(HLOOKUP(N$1,[1]금!$A$1:$AO$21,16,0)="","",HLOOKUP(N$1,[1]금!$A$1:$AO$21,16,0))</f>
        <v>N</v>
      </c>
      <c r="O16" t="str">
        <f>IF(HLOOKUP(O$1,[1]금!$A$1:$AO$21,16,0)="","",HLOOKUP(O$1,[1]금!$A$1:$AO$21,16,0))</f>
        <v>N</v>
      </c>
      <c r="P16" t="str">
        <f>IF(HLOOKUP(P$1,[1]금!$A$1:$AO$21,16,0)="","",HLOOKUP(P$1,[1]금!$A$1:$AO$21,16,0))</f>
        <v>15 세</v>
      </c>
      <c r="Q16">
        <f>IF(HLOOKUP(Q$1,[1]금!$A$1:$AO$21,16,0)="","",HLOOKUP(Q$1,[1]금!$A$1:$AO$21,16,0))</f>
        <v>95</v>
      </c>
      <c r="R16" t="str">
        <f>IF(HLOOKUP(R$1,[1]금!$A$1:$AO$21,16,0)="","",HLOOKUP(R$1,[1]금!$A$1:$AO$21,16,0))</f>
        <v/>
      </c>
      <c r="S16" t="str">
        <f>IF(HLOOKUP(S$1,[1]금!$A$1:$AO$21,16,0)="","",HLOOKUP(S$1,[1]금!$A$1:$AO$21,16,0))</f>
        <v>Y</v>
      </c>
      <c r="T16" t="str">
        <f>IF(HLOOKUP(T$1,[1]금!$A$1:$AO$21,16,0)="","",HLOOKUP(T$1,[1]금!$A$1:$AO$21,16,0))</f>
        <v>Y</v>
      </c>
      <c r="U16" t="str">
        <f>IF(HLOOKUP(U$1,[1]금!$A$1:$AO$21,16,0)="","",HLOOKUP(U$1,[1]금!$A$1:$AO$21,16,0))</f>
        <v>Y</v>
      </c>
      <c r="V16" t="str">
        <f>IF(HLOOKUP(V$1,[1]금!$A$1:$AO$21,16,0)="","",HLOOKUP(V$1,[1]금!$A$1:$AO$21,16,0))</f>
        <v>Y</v>
      </c>
      <c r="W16" t="str">
        <f>IF(HLOOKUP(W$1,[1]금!$A$1:$AO$21,16,0)="","",HLOOKUP(W$1,[1]금!$A$1:$AO$21,16,0))</f>
        <v>Y</v>
      </c>
      <c r="X16" t="str">
        <f>IF(HLOOKUP(X$1,[1]금!$A$1:$AO$21,16,0)="","",HLOOKUP(X$1,[1]금!$A$1:$AO$21,16,0))</f>
        <v/>
      </c>
      <c r="Y16" t="str">
        <f>IF(HLOOKUP(Y$1,[1]금!$A$1:$AO$21,16,0)="","",HLOOKUP(Y$1,[1]금!$A$1:$AO$21,16,0))</f>
        <v>정규</v>
      </c>
      <c r="Z16" t="str">
        <f>IF(HLOOKUP(Z$1,[1]금!$A$1:$AO$21,16,0)="","",HLOOKUP(Z$1,[1]금!$A$1:$AO$21,16,0))</f>
        <v>자료</v>
      </c>
      <c r="AA16" t="str">
        <f>IF(HLOOKUP(AA$1,[1]금!$A$1:$AO$21,16,0)="","",HLOOKUP(AA$1,[1]금!$A$1:$AO$21,16,0))</f>
        <v/>
      </c>
      <c r="AB16" t="str">
        <f>IF(HLOOKUP(AB$1,[1]금!$A$1:$AO$21,16,0)="","",HLOOKUP(AB$1,[1]금!$A$1:$AO$21,16,0))</f>
        <v>그룹1</v>
      </c>
      <c r="AC16" t="str">
        <f>IF(HLOOKUP(AC$1,[1]금!$A$1:$AO$21,16,0)="","",HLOOKUP(AC$1,[1]금!$A$1:$AO$21,16,0))</f>
        <v>STEREO</v>
      </c>
      <c r="AD16" t="str">
        <f>IF(HLOOKUP(AD$1,[1]금!$A$1:$AO$21,16,0)="","",HLOOKUP(AD$1,[1]금!$A$1:$AO$21,16,0))</f>
        <v/>
      </c>
      <c r="AE16" s="1" t="str">
        <f>IF(HLOOKUP(AE$1,[1]금!$A$1:$AO$21,16,0)="","",HLOOKUP(AE$1,[1]금!$A$1:$AO$21,16,0))</f>
        <v/>
      </c>
      <c r="AF16">
        <f>IF(HLOOKUP(AF$1,[1]금!$A$1:$AO$21,16,0)="","",HLOOKUP(AF$1,[1]금!$A$1:$AO$21,16,0))</f>
        <v>0.88888888888888884</v>
      </c>
      <c r="AG16" t="str">
        <f>IF(HLOOKUP(AG$1,[1]금!$A$1:$AO$21,16,0)="","",HLOOKUP(AG$1,[1]금!$A$1:$AO$21,16,0))</f>
        <v>None</v>
      </c>
      <c r="AH16" t="str">
        <f>IF(HLOOKUP(AH$1,[1]금!$A$1:$AO$21,16,0)="","",HLOOKUP(AH$1,[1]금!$A$1:$AO$21,16,0))</f>
        <v>Y</v>
      </c>
      <c r="AI16" s="1" t="str">
        <f>IF(HLOOKUP(AI$1,[1]금!$A$1:$AO$21,16,0)="","",HLOOKUP(AI$1,[1]금!$A$1:$AO$21,16,0))</f>
        <v/>
      </c>
      <c r="AJ16">
        <f>IF(HLOOKUP(AJ$1,[1]금!$A$1:$AO$21,16,0)="","",HLOOKUP(AJ$1,[1]금!$A$1:$AO$21,16,0))</f>
        <v>0.88888888888888884</v>
      </c>
      <c r="AK16">
        <f>IF(HLOOKUP(AK$1,[1]금!$A$1:$AO$21,16,0)="","",HLOOKUP(AK$1,[1]금!$A$1:$AO$21,16,0))</f>
        <v>0</v>
      </c>
      <c r="AL16" t="str">
        <f>IF(HLOOKUP(AL$1,[1]금!$A$1:$AO$21,16,0)="","",HLOOKUP(AL$1,[1]금!$A$1:$AO$21,16,0))</f>
        <v>N/A</v>
      </c>
      <c r="AM16" t="str">
        <f>IF(HLOOKUP(AM$1,[1]금!$A$1:$AO$21,16,0)="","",HLOOKUP(AM$1,[1]금!$A$1:$AO$21,16,0))</f>
        <v>Y</v>
      </c>
      <c r="AN16">
        <f>IF(HLOOKUP(AN$1,[1]금!$A$1:$AO$21,16,0)="","",HLOOKUP(AN$1,[1]금!$A$1:$AO$21,16,0))</f>
        <v>3</v>
      </c>
      <c r="AO16" t="str">
        <f>IF(HLOOKUP(AO$1,[1]금!$A$1:$AO$21,16,0)="","",HLOOKUP(AO$1,[1]금!$A$1:$AO$21,16,0))</f>
        <v>01:14:31:25</v>
      </c>
    </row>
    <row r="17" spans="1:41" x14ac:dyDescent="0.3">
      <c r="A17" t="str">
        <f>IF(HLOOKUP(A$1,[1]금!$A$1:$AO$21,17,0)="","",HLOOKUP(A$1,[1]금!$A$1:$AO$21,17,0))</f>
        <v>2023.08.11</v>
      </c>
      <c r="B17" s="1">
        <f>IF(HLOOKUP(B$1,[1]금!$A$1:$AO$21,17,0)="","",HLOOKUP(B$1,[1]금!$A$1:$AO$21,17,0))</f>
        <v>0.95486111111111116</v>
      </c>
      <c r="C17" s="1">
        <f>IF(HLOOKUP(C$1,[1]금!$A$1:$AO$21,17,0)="","",HLOOKUP(C$1,[1]금!$A$1:$AO$21,17,0))</f>
        <v>1.0173611111111112</v>
      </c>
      <c r="D17">
        <f>IF(HLOOKUP(D$1,[1]금!$A$1:$AO$21,17,0)="","",HLOOKUP(D$1,[1]금!$A$1:$AO$21,17,0))</f>
        <v>90</v>
      </c>
      <c r="E17">
        <f>IF(HLOOKUP(E$1,[1]금!$A$1:$AO$21,17,0)="","",HLOOKUP(E$1,[1]금!$A$1:$AO$21,17,0))</f>
        <v>93</v>
      </c>
      <c r="F17" t="str">
        <f>IF(HLOOKUP(F$1,[1]금!$A$1:$AO$21,17,0)="","",HLOOKUP(F$1,[1]금!$A$1:$AO$21,17,0))</f>
        <v>D23-B006</v>
      </c>
      <c r="G17" t="str">
        <f>IF(HLOOKUP(G$1,[1]금!$A$1:$AO$21,17,0)="","",HLOOKUP(G$1,[1]금!$A$1:$AO$21,17,0))</f>
        <v>아씨 두리안</v>
      </c>
      <c r="H17" t="str">
        <f>IF(HLOOKUP(H$1,[1]금!$A$1:$AO$21,17,0)="","",HLOOKUP(H$1,[1]금!$A$1:$AO$21,17,0))</f>
        <v>14회</v>
      </c>
      <c r="I17">
        <f>IF(HLOOKUP(I$1,[1]금!$A$1:$AO$21,17,0)="","",HLOOKUP(I$1,[1]금!$A$1:$AO$21,17,0))</f>
        <v>14</v>
      </c>
      <c r="J17" t="str">
        <f>IF(HLOOKUP(J$1,[1]금!$A$1:$AO$21,17,0)="","",HLOOKUP(J$1,[1]금!$A$1:$AO$21,17,0))</f>
        <v>순환</v>
      </c>
      <c r="K17" t="str">
        <f>IF(HLOOKUP(K$1,[1]금!$A$1:$AO$21,17,0)="","",HLOOKUP(K$1,[1]금!$A$1:$AO$21,17,0))</f>
        <v>본방</v>
      </c>
      <c r="L17" t="str">
        <f>IF(HLOOKUP(L$1,[1]금!$A$1:$AO$21,17,0)="","",HLOOKUP(L$1,[1]금!$A$1:$AO$21,17,0))</f>
        <v>HD</v>
      </c>
      <c r="M17" t="str">
        <f>IF(HLOOKUP(M$1,[1]금!$A$1:$AO$21,17,0)="","",HLOOKUP(M$1,[1]금!$A$1:$AO$21,17,0))</f>
        <v>N</v>
      </c>
      <c r="N17" t="str">
        <f>IF(HLOOKUP(N$1,[1]금!$A$1:$AO$21,17,0)="","",HLOOKUP(N$1,[1]금!$A$1:$AO$21,17,0))</f>
        <v>N</v>
      </c>
      <c r="O17" t="str">
        <f>IF(HLOOKUP(O$1,[1]금!$A$1:$AO$21,17,0)="","",HLOOKUP(O$1,[1]금!$A$1:$AO$21,17,0))</f>
        <v>N</v>
      </c>
      <c r="P17" t="str">
        <f>IF(HLOOKUP(P$1,[1]금!$A$1:$AO$21,17,0)="","",HLOOKUP(P$1,[1]금!$A$1:$AO$21,17,0))</f>
        <v>15 세</v>
      </c>
      <c r="Q17">
        <f>IF(HLOOKUP(Q$1,[1]금!$A$1:$AO$21,17,0)="","",HLOOKUP(Q$1,[1]금!$A$1:$AO$21,17,0))</f>
        <v>90</v>
      </c>
      <c r="R17" t="str">
        <f>IF(HLOOKUP(R$1,[1]금!$A$1:$AO$21,17,0)="","",HLOOKUP(R$1,[1]금!$A$1:$AO$21,17,0))</f>
        <v/>
      </c>
      <c r="S17" t="str">
        <f>IF(HLOOKUP(S$1,[1]금!$A$1:$AO$21,17,0)="","",HLOOKUP(S$1,[1]금!$A$1:$AO$21,17,0))</f>
        <v>Y</v>
      </c>
      <c r="T17" t="str">
        <f>IF(HLOOKUP(T$1,[1]금!$A$1:$AO$21,17,0)="","",HLOOKUP(T$1,[1]금!$A$1:$AO$21,17,0))</f>
        <v>Y</v>
      </c>
      <c r="U17" t="str">
        <f>IF(HLOOKUP(U$1,[1]금!$A$1:$AO$21,17,0)="","",HLOOKUP(U$1,[1]금!$A$1:$AO$21,17,0))</f>
        <v>Y</v>
      </c>
      <c r="V17" t="str">
        <f>IF(HLOOKUP(V$1,[1]금!$A$1:$AO$21,17,0)="","",HLOOKUP(V$1,[1]금!$A$1:$AO$21,17,0))</f>
        <v>Y</v>
      </c>
      <c r="W17" t="str">
        <f>IF(HLOOKUP(W$1,[1]금!$A$1:$AO$21,17,0)="","",HLOOKUP(W$1,[1]금!$A$1:$AO$21,17,0))</f>
        <v>Y</v>
      </c>
      <c r="X17" t="str">
        <f>IF(HLOOKUP(X$1,[1]금!$A$1:$AO$21,17,0)="","",HLOOKUP(X$1,[1]금!$A$1:$AO$21,17,0))</f>
        <v/>
      </c>
      <c r="Y17" t="str">
        <f>IF(HLOOKUP(Y$1,[1]금!$A$1:$AO$21,17,0)="","",HLOOKUP(Y$1,[1]금!$A$1:$AO$21,17,0))</f>
        <v>정규</v>
      </c>
      <c r="Z17" t="str">
        <f>IF(HLOOKUP(Z$1,[1]금!$A$1:$AO$21,17,0)="","",HLOOKUP(Z$1,[1]금!$A$1:$AO$21,17,0))</f>
        <v>자료</v>
      </c>
      <c r="AA17" t="str">
        <f>IF(HLOOKUP(AA$1,[1]금!$A$1:$AO$21,17,0)="","",HLOOKUP(AA$1,[1]금!$A$1:$AO$21,17,0))</f>
        <v/>
      </c>
      <c r="AB17" t="str">
        <f>IF(HLOOKUP(AB$1,[1]금!$A$1:$AO$21,17,0)="","",HLOOKUP(AB$1,[1]금!$A$1:$AO$21,17,0))</f>
        <v>그룹1</v>
      </c>
      <c r="AC17" t="str">
        <f>IF(HLOOKUP(AC$1,[1]금!$A$1:$AO$21,17,0)="","",HLOOKUP(AC$1,[1]금!$A$1:$AO$21,17,0))</f>
        <v>STEREO</v>
      </c>
      <c r="AD17" t="str">
        <f>IF(HLOOKUP(AD$1,[1]금!$A$1:$AO$21,17,0)="","",HLOOKUP(AD$1,[1]금!$A$1:$AO$21,17,0))</f>
        <v/>
      </c>
      <c r="AE17" s="1" t="str">
        <f>IF(HLOOKUP(AE$1,[1]금!$A$1:$AO$21,17,0)="","",HLOOKUP(AE$1,[1]금!$A$1:$AO$21,17,0))</f>
        <v/>
      </c>
      <c r="AF17">
        <f>IF(HLOOKUP(AF$1,[1]금!$A$1:$AO$21,17,0)="","",HLOOKUP(AF$1,[1]금!$A$1:$AO$21,17,0))</f>
        <v>0.95486111111111116</v>
      </c>
      <c r="AG17" t="str">
        <f>IF(HLOOKUP(AG$1,[1]금!$A$1:$AO$21,17,0)="","",HLOOKUP(AG$1,[1]금!$A$1:$AO$21,17,0))</f>
        <v>None</v>
      </c>
      <c r="AH17" t="str">
        <f>IF(HLOOKUP(AH$1,[1]금!$A$1:$AO$21,17,0)="","",HLOOKUP(AH$1,[1]금!$A$1:$AO$21,17,0))</f>
        <v>Y</v>
      </c>
      <c r="AI17" s="1" t="str">
        <f>IF(HLOOKUP(AI$1,[1]금!$A$1:$AO$21,17,0)="","",HLOOKUP(AI$1,[1]금!$A$1:$AO$21,17,0))</f>
        <v/>
      </c>
      <c r="AJ17">
        <f>IF(HLOOKUP(AJ$1,[1]금!$A$1:$AO$21,17,0)="","",HLOOKUP(AJ$1,[1]금!$A$1:$AO$21,17,0))</f>
        <v>0.95486111111111116</v>
      </c>
      <c r="AK17">
        <f>IF(HLOOKUP(AK$1,[1]금!$A$1:$AO$21,17,0)="","",HLOOKUP(AK$1,[1]금!$A$1:$AO$21,17,0))</f>
        <v>1</v>
      </c>
      <c r="AL17" t="str">
        <f>IF(HLOOKUP(AL$1,[1]금!$A$1:$AO$21,17,0)="","",HLOOKUP(AL$1,[1]금!$A$1:$AO$21,17,0))</f>
        <v/>
      </c>
      <c r="AM17" t="str">
        <f>IF(HLOOKUP(AM$1,[1]금!$A$1:$AO$21,17,0)="","",HLOOKUP(AM$1,[1]금!$A$1:$AO$21,17,0))</f>
        <v>Y</v>
      </c>
      <c r="AN17">
        <f>IF(HLOOKUP(AN$1,[1]금!$A$1:$AO$21,17,0)="","",HLOOKUP(AN$1,[1]금!$A$1:$AO$21,17,0))</f>
        <v>3</v>
      </c>
      <c r="AO17" t="str">
        <f>IF(HLOOKUP(AO$1,[1]금!$A$1:$AO$21,17,0)="","",HLOOKUP(AO$1,[1]금!$A$1:$AO$21,17,0))</f>
        <v>01:17:11:11</v>
      </c>
    </row>
    <row r="18" spans="1:41" x14ac:dyDescent="0.3">
      <c r="A18" t="str">
        <f>IF(HLOOKUP(A$1,[1]금!$A$1:$AO$21,18,0)="","",HLOOKUP(A$1,[1]금!$A$1:$AO$21,18,0))</f>
        <v>2023.08.11</v>
      </c>
      <c r="B18" s="1">
        <f>IF(HLOOKUP(B$1,[1]금!$A$1:$AO$21,18,0)="","",HLOOKUP(B$1,[1]금!$A$1:$AO$21,18,0))</f>
        <v>1.0173611111111112</v>
      </c>
      <c r="C18" s="1">
        <f>IF(HLOOKUP(C$1,[1]금!$A$1:$AO$21,18,0)="","",HLOOKUP(C$1,[1]금!$A$1:$AO$21,18,0))</f>
        <v>1.0833333333333333</v>
      </c>
      <c r="D18">
        <f>IF(HLOOKUP(D$1,[1]금!$A$1:$AO$21,18,0)="","",HLOOKUP(D$1,[1]금!$A$1:$AO$21,18,0))</f>
        <v>95</v>
      </c>
      <c r="E18">
        <f>IF(HLOOKUP(E$1,[1]금!$A$1:$AO$21,18,0)="","",HLOOKUP(E$1,[1]금!$A$1:$AO$21,18,0))</f>
        <v>103</v>
      </c>
      <c r="F18" t="str">
        <f>IF(HLOOKUP(F$1,[1]금!$A$1:$AO$21,18,0)="","",HLOOKUP(F$1,[1]금!$A$1:$AO$21,18,0))</f>
        <v>Y15-B001</v>
      </c>
      <c r="G18" t="str">
        <f>IF(HLOOKUP(G$1,[1]금!$A$1:$AO$21,18,0)="","",HLOOKUP(G$1,[1]금!$A$1:$AO$21,18,0))</f>
        <v>나혼자산다</v>
      </c>
      <c r="H18" t="str">
        <f>IF(HLOOKUP(H$1,[1]금!$A$1:$AO$21,18,0)="","",HLOOKUP(H$1,[1]금!$A$1:$AO$21,18,0))</f>
        <v>492회</v>
      </c>
      <c r="I18">
        <f>IF(HLOOKUP(I$1,[1]금!$A$1:$AO$21,18,0)="","",HLOOKUP(I$1,[1]금!$A$1:$AO$21,18,0))</f>
        <v>492</v>
      </c>
      <c r="J18" t="str">
        <f>IF(HLOOKUP(J$1,[1]금!$A$1:$AO$21,18,0)="","",HLOOKUP(J$1,[1]금!$A$1:$AO$21,18,0))</f>
        <v>순환</v>
      </c>
      <c r="K18" t="str">
        <f>IF(HLOOKUP(K$1,[1]금!$A$1:$AO$21,18,0)="","",HLOOKUP(K$1,[1]금!$A$1:$AO$21,18,0))</f>
        <v>재방</v>
      </c>
      <c r="L18" t="str">
        <f>IF(HLOOKUP(L$1,[1]금!$A$1:$AO$21,18,0)="","",HLOOKUP(L$1,[1]금!$A$1:$AO$21,18,0))</f>
        <v>HD</v>
      </c>
      <c r="M18" t="str">
        <f>IF(HLOOKUP(M$1,[1]금!$A$1:$AO$21,18,0)="","",HLOOKUP(M$1,[1]금!$A$1:$AO$21,18,0))</f>
        <v>N</v>
      </c>
      <c r="N18" t="str">
        <f>IF(HLOOKUP(N$1,[1]금!$A$1:$AO$21,18,0)="","",HLOOKUP(N$1,[1]금!$A$1:$AO$21,18,0))</f>
        <v>N</v>
      </c>
      <c r="O18" t="str">
        <f>IF(HLOOKUP(O$1,[1]금!$A$1:$AO$21,18,0)="","",HLOOKUP(O$1,[1]금!$A$1:$AO$21,18,0))</f>
        <v>N</v>
      </c>
      <c r="P18" t="str">
        <f>IF(HLOOKUP(P$1,[1]금!$A$1:$AO$21,18,0)="","",HLOOKUP(P$1,[1]금!$A$1:$AO$21,18,0))</f>
        <v>15 세</v>
      </c>
      <c r="Q18">
        <f>IF(HLOOKUP(Q$1,[1]금!$A$1:$AO$21,18,0)="","",HLOOKUP(Q$1,[1]금!$A$1:$AO$21,18,0))</f>
        <v>95</v>
      </c>
      <c r="R18" t="str">
        <f>IF(HLOOKUP(R$1,[1]금!$A$1:$AO$21,18,0)="","",HLOOKUP(R$1,[1]금!$A$1:$AO$21,18,0))</f>
        <v/>
      </c>
      <c r="S18" t="str">
        <f>IF(HLOOKUP(S$1,[1]금!$A$1:$AO$21,18,0)="","",HLOOKUP(S$1,[1]금!$A$1:$AO$21,18,0))</f>
        <v>N</v>
      </c>
      <c r="T18" t="str">
        <f>IF(HLOOKUP(T$1,[1]금!$A$1:$AO$21,18,0)="","",HLOOKUP(T$1,[1]금!$A$1:$AO$21,18,0))</f>
        <v>Y</v>
      </c>
      <c r="U18" t="str">
        <f>IF(HLOOKUP(U$1,[1]금!$A$1:$AO$21,18,0)="","",HLOOKUP(U$1,[1]금!$A$1:$AO$21,18,0))</f>
        <v>Y</v>
      </c>
      <c r="V18" t="str">
        <f>IF(HLOOKUP(V$1,[1]금!$A$1:$AO$21,18,0)="","",HLOOKUP(V$1,[1]금!$A$1:$AO$21,18,0))</f>
        <v>N</v>
      </c>
      <c r="W18" t="str">
        <f>IF(HLOOKUP(W$1,[1]금!$A$1:$AO$21,18,0)="","",HLOOKUP(W$1,[1]금!$A$1:$AO$21,18,0))</f>
        <v>N</v>
      </c>
      <c r="X18" t="str">
        <f>IF(HLOOKUP(X$1,[1]금!$A$1:$AO$21,18,0)="","",HLOOKUP(X$1,[1]금!$A$1:$AO$21,18,0))</f>
        <v/>
      </c>
      <c r="Y18" t="str">
        <f>IF(HLOOKUP(Y$1,[1]금!$A$1:$AO$21,18,0)="","",HLOOKUP(Y$1,[1]금!$A$1:$AO$21,18,0))</f>
        <v>정규</v>
      </c>
      <c r="Z18" t="str">
        <f>IF(HLOOKUP(Z$1,[1]금!$A$1:$AO$21,18,0)="","",HLOOKUP(Z$1,[1]금!$A$1:$AO$21,18,0))</f>
        <v>자료</v>
      </c>
      <c r="AA18" t="str">
        <f>IF(HLOOKUP(AA$1,[1]금!$A$1:$AO$21,18,0)="","",HLOOKUP(AA$1,[1]금!$A$1:$AO$21,18,0))</f>
        <v/>
      </c>
      <c r="AB18" t="str">
        <f>IF(HLOOKUP(AB$1,[1]금!$A$1:$AO$21,18,0)="","",HLOOKUP(AB$1,[1]금!$A$1:$AO$21,18,0))</f>
        <v>그룹1</v>
      </c>
      <c r="AC18" t="str">
        <f>IF(HLOOKUP(AC$1,[1]금!$A$1:$AO$21,18,0)="","",HLOOKUP(AC$1,[1]금!$A$1:$AO$21,18,0))</f>
        <v>STEREO</v>
      </c>
      <c r="AD18" t="str">
        <f>IF(HLOOKUP(AD$1,[1]금!$A$1:$AO$21,18,0)="","",HLOOKUP(AD$1,[1]금!$A$1:$AO$21,18,0))</f>
        <v/>
      </c>
      <c r="AE18" s="1" t="str">
        <f>IF(HLOOKUP(AE$1,[1]금!$A$1:$AO$21,18,0)="","",HLOOKUP(AE$1,[1]금!$A$1:$AO$21,18,0))</f>
        <v/>
      </c>
      <c r="AF18">
        <f>IF(HLOOKUP(AF$1,[1]금!$A$1:$AO$21,18,0)="","",HLOOKUP(AF$1,[1]금!$A$1:$AO$21,18,0))</f>
        <v>1.0173611111111112</v>
      </c>
      <c r="AG18" t="str">
        <f>IF(HLOOKUP(AG$1,[1]금!$A$1:$AO$21,18,0)="","",HLOOKUP(AG$1,[1]금!$A$1:$AO$21,18,0))</f>
        <v>None</v>
      </c>
      <c r="AH18" t="str">
        <f>IF(HLOOKUP(AH$1,[1]금!$A$1:$AO$21,18,0)="","",HLOOKUP(AH$1,[1]금!$A$1:$AO$21,18,0))</f>
        <v>N</v>
      </c>
      <c r="AI18" s="1" t="str">
        <f>IF(HLOOKUP(AI$1,[1]금!$A$1:$AO$21,18,0)="","",HLOOKUP(AI$1,[1]금!$A$1:$AO$21,18,0))</f>
        <v>Y</v>
      </c>
      <c r="AJ18">
        <f>IF(HLOOKUP(AJ$1,[1]금!$A$1:$AO$21,18,0)="","",HLOOKUP(AJ$1,[1]금!$A$1:$AO$21,18,0))</f>
        <v>1.7361111111111112E-2</v>
      </c>
      <c r="AK18">
        <f>IF(HLOOKUP(AK$1,[1]금!$A$1:$AO$21,18,0)="","",HLOOKUP(AK$1,[1]금!$A$1:$AO$21,18,0))</f>
        <v>1</v>
      </c>
      <c r="AL18" t="str">
        <f>IF(HLOOKUP(AL$1,[1]금!$A$1:$AO$21,18,0)="","",HLOOKUP(AL$1,[1]금!$A$1:$AO$21,18,0))</f>
        <v/>
      </c>
      <c r="AM18" t="str">
        <f>IF(HLOOKUP(AM$1,[1]금!$A$1:$AO$21,18,0)="","",HLOOKUP(AM$1,[1]금!$A$1:$AO$21,18,0))</f>
        <v>Y</v>
      </c>
      <c r="AN18">
        <f>IF(HLOOKUP(AN$1,[1]금!$A$1:$AO$21,18,0)="","",HLOOKUP(AN$1,[1]금!$A$1:$AO$21,18,0))</f>
        <v>3</v>
      </c>
      <c r="AO18" t="str">
        <f>IF(HLOOKUP(AO$1,[1]금!$A$1:$AO$21,18,0)="","",HLOOKUP(AO$1,[1]금!$A$1:$AO$21,18,0))</f>
        <v>01:26:10:15</v>
      </c>
    </row>
    <row r="19" spans="1:41" x14ac:dyDescent="0.3">
      <c r="A19" t="str">
        <f>IF(HLOOKUP(A$1,[1]금!$A$1:$AO$21,19,0)="","",HLOOKUP(A$1,[1]금!$A$1:$AO$21,19,0))</f>
        <v/>
      </c>
      <c r="B19" s="1" t="str">
        <f>IF(HLOOKUP(B$1,[1]금!$A$1:$AO$21,19,0)="","",HLOOKUP(B$1,[1]금!$A$1:$AO$21,19,0))</f>
        <v/>
      </c>
      <c r="C19" s="1" t="str">
        <f>IF(HLOOKUP(C$1,[1]금!$A$1:$AO$21,19,0)="","",HLOOKUP(C$1,[1]금!$A$1:$AO$21,19,0))</f>
        <v/>
      </c>
      <c r="D19" t="str">
        <f>IF(HLOOKUP(D$1,[1]금!$A$1:$AO$21,19,0)="","",HLOOKUP(D$1,[1]금!$A$1:$AO$21,19,0))</f>
        <v/>
      </c>
      <c r="E19" t="str">
        <f>IF(HLOOKUP(E$1,[1]금!$A$1:$AO$21,19,0)="","",HLOOKUP(E$1,[1]금!$A$1:$AO$21,19,0))</f>
        <v/>
      </c>
      <c r="F19" t="str">
        <f>IF(HLOOKUP(F$1,[1]금!$A$1:$AO$21,19,0)="","",HLOOKUP(F$1,[1]금!$A$1:$AO$21,19,0))</f>
        <v/>
      </c>
      <c r="G19" t="str">
        <f>IF(HLOOKUP(G$1,[1]금!$A$1:$AO$21,19,0)="","",HLOOKUP(G$1,[1]금!$A$1:$AO$21,19,0))</f>
        <v/>
      </c>
      <c r="H19" t="str">
        <f>IF(HLOOKUP(H$1,[1]금!$A$1:$AO$21,19,0)="","",HLOOKUP(H$1,[1]금!$A$1:$AO$21,19,0))</f>
        <v/>
      </c>
      <c r="I19" t="str">
        <f>IF(HLOOKUP(I$1,[1]금!$A$1:$AO$21,19,0)="","",HLOOKUP(I$1,[1]금!$A$1:$AO$21,19,0))</f>
        <v/>
      </c>
      <c r="J19" t="str">
        <f>IF(HLOOKUP(J$1,[1]금!$A$1:$AO$21,19,0)="","",HLOOKUP(J$1,[1]금!$A$1:$AO$21,19,0))</f>
        <v/>
      </c>
      <c r="K19" t="str">
        <f>IF(HLOOKUP(K$1,[1]금!$A$1:$AO$21,19,0)="","",HLOOKUP(K$1,[1]금!$A$1:$AO$21,19,0))</f>
        <v/>
      </c>
      <c r="L19" t="str">
        <f>IF(HLOOKUP(L$1,[1]금!$A$1:$AO$21,19,0)="","",HLOOKUP(L$1,[1]금!$A$1:$AO$21,19,0))</f>
        <v/>
      </c>
      <c r="M19" t="str">
        <f>IF(HLOOKUP(M$1,[1]금!$A$1:$AO$21,19,0)="","",HLOOKUP(M$1,[1]금!$A$1:$AO$21,19,0))</f>
        <v/>
      </c>
      <c r="N19" t="str">
        <f>IF(HLOOKUP(N$1,[1]금!$A$1:$AO$21,19,0)="","",HLOOKUP(N$1,[1]금!$A$1:$AO$21,19,0))</f>
        <v/>
      </c>
      <c r="O19" t="str">
        <f>IF(HLOOKUP(O$1,[1]금!$A$1:$AO$21,19,0)="","",HLOOKUP(O$1,[1]금!$A$1:$AO$21,19,0))</f>
        <v/>
      </c>
      <c r="P19" t="str">
        <f>IF(HLOOKUP(P$1,[1]금!$A$1:$AO$21,19,0)="","",HLOOKUP(P$1,[1]금!$A$1:$AO$21,19,0))</f>
        <v/>
      </c>
      <c r="Q19" t="str">
        <f>IF(HLOOKUP(Q$1,[1]금!$A$1:$AO$21,19,0)="","",HLOOKUP(Q$1,[1]금!$A$1:$AO$21,19,0))</f>
        <v/>
      </c>
      <c r="R19" t="str">
        <f>IF(HLOOKUP(R$1,[1]금!$A$1:$AO$21,19,0)="","",HLOOKUP(R$1,[1]금!$A$1:$AO$21,19,0))</f>
        <v/>
      </c>
      <c r="S19" t="str">
        <f>IF(HLOOKUP(S$1,[1]금!$A$1:$AO$21,19,0)="","",HLOOKUP(S$1,[1]금!$A$1:$AO$21,19,0))</f>
        <v/>
      </c>
      <c r="T19" t="str">
        <f>IF(HLOOKUP(T$1,[1]금!$A$1:$AO$21,19,0)="","",HLOOKUP(T$1,[1]금!$A$1:$AO$21,19,0))</f>
        <v/>
      </c>
      <c r="U19" t="str">
        <f>IF(HLOOKUP(U$1,[1]금!$A$1:$AO$21,19,0)="","",HLOOKUP(U$1,[1]금!$A$1:$AO$21,19,0))</f>
        <v/>
      </c>
      <c r="V19" t="str">
        <f>IF(HLOOKUP(V$1,[1]금!$A$1:$AO$21,19,0)="","",HLOOKUP(V$1,[1]금!$A$1:$AO$21,19,0))</f>
        <v/>
      </c>
      <c r="W19" t="str">
        <f>IF(HLOOKUP(W$1,[1]금!$A$1:$AO$21,19,0)="","",HLOOKUP(W$1,[1]금!$A$1:$AO$21,19,0))</f>
        <v/>
      </c>
      <c r="X19" t="str">
        <f>IF(HLOOKUP(X$1,[1]금!$A$1:$AO$21,19,0)="","",HLOOKUP(X$1,[1]금!$A$1:$AO$21,19,0))</f>
        <v/>
      </c>
      <c r="Y19" t="str">
        <f>IF(HLOOKUP(Y$1,[1]금!$A$1:$AO$21,19,0)="","",HLOOKUP(Y$1,[1]금!$A$1:$AO$21,19,0))</f>
        <v/>
      </c>
      <c r="Z19" t="str">
        <f>IF(HLOOKUP(Z$1,[1]금!$A$1:$AO$21,19,0)="","",HLOOKUP(Z$1,[1]금!$A$1:$AO$21,19,0))</f>
        <v/>
      </c>
      <c r="AA19" t="str">
        <f>IF(HLOOKUP(AA$1,[1]금!$A$1:$AO$21,19,0)="","",HLOOKUP(AA$1,[1]금!$A$1:$AO$21,19,0))</f>
        <v/>
      </c>
      <c r="AB19" t="str">
        <f>IF(HLOOKUP(AB$1,[1]금!$A$1:$AO$21,19,0)="","",HLOOKUP(AB$1,[1]금!$A$1:$AO$21,19,0))</f>
        <v/>
      </c>
      <c r="AC19" t="str">
        <f>IF(HLOOKUP(AC$1,[1]금!$A$1:$AO$21,19,0)="","",HLOOKUP(AC$1,[1]금!$A$1:$AO$21,19,0))</f>
        <v/>
      </c>
      <c r="AD19" t="str">
        <f>IF(HLOOKUP(AD$1,[1]금!$A$1:$AO$21,19,0)="","",HLOOKUP(AD$1,[1]금!$A$1:$AO$21,19,0))</f>
        <v/>
      </c>
      <c r="AE19" s="1" t="str">
        <f>IF(HLOOKUP(AE$1,[1]금!$A$1:$AO$21,19,0)="","",HLOOKUP(AE$1,[1]금!$A$1:$AO$21,19,0))</f>
        <v/>
      </c>
      <c r="AF19" t="str">
        <f>IF(HLOOKUP(AF$1,[1]금!$A$1:$AO$21,19,0)="","",HLOOKUP(AF$1,[1]금!$A$1:$AO$21,19,0))</f>
        <v/>
      </c>
      <c r="AG19" t="str">
        <f>IF(HLOOKUP(AG$1,[1]금!$A$1:$AO$21,19,0)="","",HLOOKUP(AG$1,[1]금!$A$1:$AO$21,19,0))</f>
        <v/>
      </c>
      <c r="AH19" t="str">
        <f>IF(HLOOKUP(AH$1,[1]금!$A$1:$AO$21,19,0)="","",HLOOKUP(AH$1,[1]금!$A$1:$AO$21,19,0))</f>
        <v/>
      </c>
      <c r="AI19" s="1" t="str">
        <f>IF(HLOOKUP(AI$1,[1]금!$A$1:$AO$21,19,0)="","",HLOOKUP(AI$1,[1]금!$A$1:$AO$21,19,0))</f>
        <v/>
      </c>
      <c r="AJ19" t="str">
        <f>IF(HLOOKUP(AJ$1,[1]금!$A$1:$AO$21,19,0)="","",HLOOKUP(AJ$1,[1]금!$A$1:$AO$21,19,0))</f>
        <v/>
      </c>
      <c r="AK19" t="str">
        <f>IF(HLOOKUP(AK$1,[1]금!$A$1:$AO$21,19,0)="","",HLOOKUP(AK$1,[1]금!$A$1:$AO$21,19,0))</f>
        <v/>
      </c>
      <c r="AL19" t="str">
        <f>IF(HLOOKUP(AL$1,[1]금!$A$1:$AO$21,19,0)="","",HLOOKUP(AL$1,[1]금!$A$1:$AO$21,19,0))</f>
        <v/>
      </c>
      <c r="AM19" t="str">
        <f>IF(HLOOKUP(AM$1,[1]금!$A$1:$AO$21,19,0)="","",HLOOKUP(AM$1,[1]금!$A$1:$AO$21,19,0))</f>
        <v/>
      </c>
      <c r="AN19" t="str">
        <f>IF(HLOOKUP(AN$1,[1]금!$A$1:$AO$21,19,0)="","",HLOOKUP(AN$1,[1]금!$A$1:$AO$21,19,0))</f>
        <v/>
      </c>
      <c r="AO19" t="str">
        <f>IF(HLOOKUP(AO$1,[1]금!$A$1:$AO$21,19,0)="","",HLOOKUP(AO$1,[1]금!$A$1:$AO$21,19,0))</f>
        <v/>
      </c>
    </row>
    <row r="20" spans="1:41" x14ac:dyDescent="0.3">
      <c r="A20" t="str">
        <f>IF(HLOOKUP(A$1,[1]금!$A$1:$AO$21,20,0)="","",HLOOKUP(A$1,[1]금!$A$1:$AO$21,20,0))</f>
        <v/>
      </c>
      <c r="B20" s="1" t="str">
        <f>IF(HLOOKUP(B$1,[1]금!$A$1:$AO$21,20,0)="","",HLOOKUP(B$1,[1]금!$A$1:$AO$21,20,0))</f>
        <v/>
      </c>
      <c r="C20" s="1" t="str">
        <f>IF(HLOOKUP(C$1,[1]금!$A$1:$AO$21,20,0)="","",HLOOKUP(C$1,[1]금!$A$1:$AO$21,20,0))</f>
        <v/>
      </c>
      <c r="D20" t="str">
        <f>IF(HLOOKUP(D$1,[1]금!$A$1:$AO$21,20,0)="","",HLOOKUP(D$1,[1]금!$A$1:$AO$21,20,0))</f>
        <v/>
      </c>
      <c r="E20" t="str">
        <f>IF(HLOOKUP(E$1,[1]금!$A$1:$AO$21,20,0)="","",HLOOKUP(E$1,[1]금!$A$1:$AO$21,20,0))</f>
        <v/>
      </c>
      <c r="F20" t="str">
        <f>IF(HLOOKUP(F$1,[1]금!$A$1:$AO$21,20,0)="","",HLOOKUP(F$1,[1]금!$A$1:$AO$21,20,0))</f>
        <v/>
      </c>
      <c r="G20" t="str">
        <f>IF(HLOOKUP(G$1,[1]금!$A$1:$AO$21,20,0)="","",HLOOKUP(G$1,[1]금!$A$1:$AO$21,20,0))</f>
        <v/>
      </c>
      <c r="H20" t="str">
        <f>IF(HLOOKUP(H$1,[1]금!$A$1:$AO$21,20,0)="","",HLOOKUP(H$1,[1]금!$A$1:$AO$21,20,0))</f>
        <v/>
      </c>
      <c r="I20" t="str">
        <f>IF(HLOOKUP(I$1,[1]금!$A$1:$AO$21,20,0)="","",HLOOKUP(I$1,[1]금!$A$1:$AO$21,20,0))</f>
        <v/>
      </c>
      <c r="J20" t="str">
        <f>IF(HLOOKUP(J$1,[1]금!$A$1:$AO$21,20,0)="","",HLOOKUP(J$1,[1]금!$A$1:$AO$21,20,0))</f>
        <v/>
      </c>
      <c r="K20" t="str">
        <f>IF(HLOOKUP(K$1,[1]금!$A$1:$AO$21,20,0)="","",HLOOKUP(K$1,[1]금!$A$1:$AO$21,20,0))</f>
        <v/>
      </c>
      <c r="L20" t="str">
        <f>IF(HLOOKUP(L$1,[1]금!$A$1:$AO$21,20,0)="","",HLOOKUP(L$1,[1]금!$A$1:$AO$21,20,0))</f>
        <v/>
      </c>
      <c r="M20" t="str">
        <f>IF(HLOOKUP(M$1,[1]금!$A$1:$AO$21,20,0)="","",HLOOKUP(M$1,[1]금!$A$1:$AO$21,20,0))</f>
        <v/>
      </c>
      <c r="N20" t="str">
        <f>IF(HLOOKUP(N$1,[1]금!$A$1:$AO$21,20,0)="","",HLOOKUP(N$1,[1]금!$A$1:$AO$21,20,0))</f>
        <v/>
      </c>
      <c r="O20" t="str">
        <f>IF(HLOOKUP(O$1,[1]금!$A$1:$AO$21,20,0)="","",HLOOKUP(O$1,[1]금!$A$1:$AO$21,20,0))</f>
        <v/>
      </c>
      <c r="P20" t="str">
        <f>IF(HLOOKUP(P$1,[1]금!$A$1:$AO$21,20,0)="","",HLOOKUP(P$1,[1]금!$A$1:$AO$21,20,0))</f>
        <v/>
      </c>
      <c r="Q20" t="str">
        <f>IF(HLOOKUP(Q$1,[1]금!$A$1:$AO$21,20,0)="","",HLOOKUP(Q$1,[1]금!$A$1:$AO$21,20,0))</f>
        <v/>
      </c>
      <c r="R20" t="str">
        <f>IF(HLOOKUP(R$1,[1]금!$A$1:$AO$21,20,0)="","",HLOOKUP(R$1,[1]금!$A$1:$AO$21,20,0))</f>
        <v/>
      </c>
      <c r="S20" t="str">
        <f>IF(HLOOKUP(S$1,[1]금!$A$1:$AO$21,20,0)="","",HLOOKUP(S$1,[1]금!$A$1:$AO$21,20,0))</f>
        <v/>
      </c>
      <c r="T20" t="str">
        <f>IF(HLOOKUP(T$1,[1]금!$A$1:$AO$21,20,0)="","",HLOOKUP(T$1,[1]금!$A$1:$AO$21,20,0))</f>
        <v/>
      </c>
      <c r="U20" t="str">
        <f>IF(HLOOKUP(U$1,[1]금!$A$1:$AO$21,20,0)="","",HLOOKUP(U$1,[1]금!$A$1:$AO$21,20,0))</f>
        <v/>
      </c>
      <c r="V20" t="str">
        <f>IF(HLOOKUP(V$1,[1]금!$A$1:$AO$21,20,0)="","",HLOOKUP(V$1,[1]금!$A$1:$AO$21,20,0))</f>
        <v/>
      </c>
      <c r="W20" t="str">
        <f>IF(HLOOKUP(W$1,[1]금!$A$1:$AO$21,20,0)="","",HLOOKUP(W$1,[1]금!$A$1:$AO$21,20,0))</f>
        <v/>
      </c>
      <c r="X20" t="str">
        <f>IF(HLOOKUP(X$1,[1]금!$A$1:$AO$21,20,0)="","",HLOOKUP(X$1,[1]금!$A$1:$AO$21,20,0))</f>
        <v/>
      </c>
      <c r="Y20" t="str">
        <f>IF(HLOOKUP(Y$1,[1]금!$A$1:$AO$21,20,0)="","",HLOOKUP(Y$1,[1]금!$A$1:$AO$21,20,0))</f>
        <v/>
      </c>
      <c r="Z20" t="str">
        <f>IF(HLOOKUP(Z$1,[1]금!$A$1:$AO$21,20,0)="","",HLOOKUP(Z$1,[1]금!$A$1:$AO$21,20,0))</f>
        <v/>
      </c>
      <c r="AA20" t="str">
        <f>IF(HLOOKUP(AA$1,[1]금!$A$1:$AO$21,20,0)="","",HLOOKUP(AA$1,[1]금!$A$1:$AO$21,20,0))</f>
        <v/>
      </c>
      <c r="AB20" t="str">
        <f>IF(HLOOKUP(AB$1,[1]금!$A$1:$AO$21,20,0)="","",HLOOKUP(AB$1,[1]금!$A$1:$AO$21,20,0))</f>
        <v/>
      </c>
      <c r="AC20" t="str">
        <f>IF(HLOOKUP(AC$1,[1]금!$A$1:$AO$21,20,0)="","",HLOOKUP(AC$1,[1]금!$A$1:$AO$21,20,0))</f>
        <v/>
      </c>
      <c r="AD20" t="str">
        <f>IF(HLOOKUP(AD$1,[1]금!$A$1:$AO$21,20,0)="","",HLOOKUP(AD$1,[1]금!$A$1:$AO$21,20,0))</f>
        <v/>
      </c>
      <c r="AE20" s="1" t="str">
        <f>IF(HLOOKUP(AE$1,[1]금!$A$1:$AO$21,20,0)="","",HLOOKUP(AE$1,[1]금!$A$1:$AO$21,20,0))</f>
        <v/>
      </c>
      <c r="AF20" t="str">
        <f>IF(HLOOKUP(AF$1,[1]금!$A$1:$AO$21,20,0)="","",HLOOKUP(AF$1,[1]금!$A$1:$AO$21,20,0))</f>
        <v/>
      </c>
      <c r="AG20" t="str">
        <f>IF(HLOOKUP(AG$1,[1]금!$A$1:$AO$21,20,0)="","",HLOOKUP(AG$1,[1]금!$A$1:$AO$21,20,0))</f>
        <v/>
      </c>
      <c r="AH20" t="str">
        <f>IF(HLOOKUP(AH$1,[1]금!$A$1:$AO$21,20,0)="","",HLOOKUP(AH$1,[1]금!$A$1:$AO$21,20,0))</f>
        <v/>
      </c>
      <c r="AI20" s="1" t="str">
        <f>IF(HLOOKUP(AI$1,[1]금!$A$1:$AO$21,20,0)="","",HLOOKUP(AI$1,[1]금!$A$1:$AO$21,20,0))</f>
        <v/>
      </c>
      <c r="AJ20" t="str">
        <f>IF(HLOOKUP(AJ$1,[1]금!$A$1:$AO$21,20,0)="","",HLOOKUP(AJ$1,[1]금!$A$1:$AO$21,20,0))</f>
        <v/>
      </c>
      <c r="AK20" t="str">
        <f>IF(HLOOKUP(AK$1,[1]금!$A$1:$AO$21,20,0)="","",HLOOKUP(AK$1,[1]금!$A$1:$AO$21,20,0))</f>
        <v/>
      </c>
      <c r="AL20" t="str">
        <f>IF(HLOOKUP(AL$1,[1]금!$A$1:$AO$21,20,0)="","",HLOOKUP(AL$1,[1]금!$A$1:$AO$21,20,0))</f>
        <v/>
      </c>
      <c r="AM20" t="str">
        <f>IF(HLOOKUP(AM$1,[1]금!$A$1:$AO$21,20,0)="","",HLOOKUP(AM$1,[1]금!$A$1:$AO$21,20,0))</f>
        <v/>
      </c>
      <c r="AN20" t="str">
        <f>IF(HLOOKUP(AN$1,[1]금!$A$1:$AO$21,20,0)="","",HLOOKUP(AN$1,[1]금!$A$1:$AO$21,20,0))</f>
        <v/>
      </c>
      <c r="AO20" t="str">
        <f>IF(HLOOKUP(AO$1,[1]금!$A$1:$AO$21,20,0)="","",HLOOKUP(AO$1,[1]금!$A$1:$AO$21,20,0))</f>
        <v/>
      </c>
    </row>
    <row r="21" spans="1:41" x14ac:dyDescent="0.3">
      <c r="A21" t="str">
        <f>IF(HLOOKUP(A$1,[1]금!$A$1:$AO$21,21,0)="","",HLOOKUP(A$1,[1]금!$A$1:$AO$21,21,0))</f>
        <v/>
      </c>
      <c r="B21" s="1" t="str">
        <f>IF(HLOOKUP(B$1,[1]금!$A$1:$AO$21,21,0)="","",HLOOKUP(B$1,[1]금!$A$1:$AO$21,21,0))</f>
        <v/>
      </c>
      <c r="C21" s="1" t="str">
        <f>IF(HLOOKUP(C$1,[1]금!$A$1:$AO$21,21,0)="","",HLOOKUP(C$1,[1]금!$A$1:$AO$21,21,0))</f>
        <v/>
      </c>
      <c r="D21" t="str">
        <f>IF(HLOOKUP(D$1,[1]금!$A$1:$AO$21,21,0)="","",HLOOKUP(D$1,[1]금!$A$1:$AO$21,21,0))</f>
        <v/>
      </c>
      <c r="E21" t="str">
        <f>IF(HLOOKUP(E$1,[1]금!$A$1:$AO$21,21,0)="","",HLOOKUP(E$1,[1]금!$A$1:$AO$21,21,0))</f>
        <v/>
      </c>
      <c r="F21" t="str">
        <f>IF(HLOOKUP(F$1,[1]금!$A$1:$AO$21,21,0)="","",HLOOKUP(F$1,[1]금!$A$1:$AO$21,21,0))</f>
        <v/>
      </c>
      <c r="G21" t="str">
        <f>IF(HLOOKUP(G$1,[1]금!$A$1:$AO$21,21,0)="","",HLOOKUP(G$1,[1]금!$A$1:$AO$21,21,0))</f>
        <v/>
      </c>
      <c r="H21" t="str">
        <f>IF(HLOOKUP(H$1,[1]금!$A$1:$AO$21,21,0)="","",HLOOKUP(H$1,[1]금!$A$1:$AO$21,21,0))</f>
        <v/>
      </c>
      <c r="I21" t="str">
        <f>IF(HLOOKUP(I$1,[1]금!$A$1:$AO$21,21,0)="","",HLOOKUP(I$1,[1]금!$A$1:$AO$21,21,0))</f>
        <v/>
      </c>
      <c r="J21" t="str">
        <f>IF(HLOOKUP(J$1,[1]금!$A$1:$AO$21,21,0)="","",HLOOKUP(J$1,[1]금!$A$1:$AO$21,21,0))</f>
        <v/>
      </c>
      <c r="K21" t="str">
        <f>IF(HLOOKUP(K$1,[1]금!$A$1:$AO$21,21,0)="","",HLOOKUP(K$1,[1]금!$A$1:$AO$21,21,0))</f>
        <v/>
      </c>
      <c r="L21" t="str">
        <f>IF(HLOOKUP(L$1,[1]금!$A$1:$AO$21,21,0)="","",HLOOKUP(L$1,[1]금!$A$1:$AO$21,21,0))</f>
        <v/>
      </c>
      <c r="M21" t="str">
        <f>IF(HLOOKUP(M$1,[1]금!$A$1:$AO$21,21,0)="","",HLOOKUP(M$1,[1]금!$A$1:$AO$21,21,0))</f>
        <v/>
      </c>
      <c r="N21" t="str">
        <f>IF(HLOOKUP(N$1,[1]금!$A$1:$AO$21,21,0)="","",HLOOKUP(N$1,[1]금!$A$1:$AO$21,21,0))</f>
        <v/>
      </c>
      <c r="O21" t="str">
        <f>IF(HLOOKUP(O$1,[1]금!$A$1:$AO$21,21,0)="","",HLOOKUP(O$1,[1]금!$A$1:$AO$21,21,0))</f>
        <v/>
      </c>
      <c r="P21" t="str">
        <f>IF(HLOOKUP(P$1,[1]금!$A$1:$AO$21,21,0)="","",HLOOKUP(P$1,[1]금!$A$1:$AO$21,21,0))</f>
        <v/>
      </c>
      <c r="Q21" t="str">
        <f>IF(HLOOKUP(Q$1,[1]금!$A$1:$AO$21,21,0)="","",HLOOKUP(Q$1,[1]금!$A$1:$AO$21,21,0))</f>
        <v/>
      </c>
      <c r="R21" t="str">
        <f>IF(HLOOKUP(R$1,[1]금!$A$1:$AO$21,21,0)="","",HLOOKUP(R$1,[1]금!$A$1:$AO$21,21,0))</f>
        <v/>
      </c>
      <c r="S21" t="str">
        <f>IF(HLOOKUP(S$1,[1]금!$A$1:$AO$21,21,0)="","",HLOOKUP(S$1,[1]금!$A$1:$AO$21,21,0))</f>
        <v/>
      </c>
      <c r="T21" t="str">
        <f>IF(HLOOKUP(T$1,[1]금!$A$1:$AO$21,21,0)="","",HLOOKUP(T$1,[1]금!$A$1:$AO$21,21,0))</f>
        <v/>
      </c>
      <c r="U21" t="str">
        <f>IF(HLOOKUP(U$1,[1]금!$A$1:$AO$21,21,0)="","",HLOOKUP(U$1,[1]금!$A$1:$AO$21,21,0))</f>
        <v/>
      </c>
      <c r="V21" t="str">
        <f>IF(HLOOKUP(V$1,[1]금!$A$1:$AO$21,21,0)="","",HLOOKUP(V$1,[1]금!$A$1:$AO$21,21,0))</f>
        <v/>
      </c>
      <c r="W21" t="str">
        <f>IF(HLOOKUP(W$1,[1]금!$A$1:$AO$21,21,0)="","",HLOOKUP(W$1,[1]금!$A$1:$AO$21,21,0))</f>
        <v/>
      </c>
      <c r="X21" t="str">
        <f>IF(HLOOKUP(X$1,[1]금!$A$1:$AO$21,21,0)="","",HLOOKUP(X$1,[1]금!$A$1:$AO$21,21,0))</f>
        <v/>
      </c>
      <c r="Y21" t="str">
        <f>IF(HLOOKUP(Y$1,[1]금!$A$1:$AO$21,21,0)="","",HLOOKUP(Y$1,[1]금!$A$1:$AO$21,21,0))</f>
        <v/>
      </c>
      <c r="Z21" t="str">
        <f>IF(HLOOKUP(Z$1,[1]금!$A$1:$AO$21,21,0)="","",HLOOKUP(Z$1,[1]금!$A$1:$AO$21,21,0))</f>
        <v/>
      </c>
      <c r="AA21" t="str">
        <f>IF(HLOOKUP(AA$1,[1]금!$A$1:$AO$21,21,0)="","",HLOOKUP(AA$1,[1]금!$A$1:$AO$21,21,0))</f>
        <v/>
      </c>
      <c r="AB21" t="str">
        <f>IF(HLOOKUP(AB$1,[1]금!$A$1:$AO$21,21,0)="","",HLOOKUP(AB$1,[1]금!$A$1:$AO$21,21,0))</f>
        <v/>
      </c>
      <c r="AC21" t="str">
        <f>IF(HLOOKUP(AC$1,[1]금!$A$1:$AO$21,21,0)="","",HLOOKUP(AC$1,[1]금!$A$1:$AO$21,21,0))</f>
        <v/>
      </c>
      <c r="AD21" t="str">
        <f>IF(HLOOKUP(AD$1,[1]금!$A$1:$AO$21,21,0)="","",HLOOKUP(AD$1,[1]금!$A$1:$AO$21,21,0))</f>
        <v/>
      </c>
      <c r="AE21" s="1" t="str">
        <f>IF(HLOOKUP(AE$1,[1]금!$A$1:$AO$21,21,0)="","",HLOOKUP(AE$1,[1]금!$A$1:$AO$21,21,0))</f>
        <v/>
      </c>
      <c r="AF21" t="str">
        <f>IF(HLOOKUP(AF$1,[1]금!$A$1:$AO$21,21,0)="","",HLOOKUP(AF$1,[1]금!$A$1:$AO$21,21,0))</f>
        <v/>
      </c>
      <c r="AG21" t="str">
        <f>IF(HLOOKUP(AG$1,[1]금!$A$1:$AO$21,21,0)="","",HLOOKUP(AG$1,[1]금!$A$1:$AO$21,21,0))</f>
        <v/>
      </c>
      <c r="AH21" t="str">
        <f>IF(HLOOKUP(AH$1,[1]금!$A$1:$AO$21,21,0)="","",HLOOKUP(AH$1,[1]금!$A$1:$AO$21,21,0))</f>
        <v/>
      </c>
      <c r="AI21" s="1" t="str">
        <f>IF(HLOOKUP(AI$1,[1]금!$A$1:$AO$21,21,0)="","",HLOOKUP(AI$1,[1]금!$A$1:$AO$21,21,0))</f>
        <v/>
      </c>
      <c r="AJ21" t="str">
        <f>IF(HLOOKUP(AJ$1,[1]금!$A$1:$AO$21,21,0)="","",HLOOKUP(AJ$1,[1]금!$A$1:$AO$21,21,0))</f>
        <v/>
      </c>
      <c r="AK21" t="str">
        <f>IF(HLOOKUP(AK$1,[1]금!$A$1:$AO$21,21,0)="","",HLOOKUP(AK$1,[1]금!$A$1:$AO$21,21,0))</f>
        <v/>
      </c>
      <c r="AL21" t="str">
        <f>IF(HLOOKUP(AL$1,[1]금!$A$1:$AO$21,21,0)="","",HLOOKUP(AL$1,[1]금!$A$1:$AO$21,21,0))</f>
        <v/>
      </c>
      <c r="AM21" t="str">
        <f>IF(HLOOKUP(AM$1,[1]금!$A$1:$AO$21,21,0)="","",HLOOKUP(AM$1,[1]금!$A$1:$AO$21,21,0))</f>
        <v/>
      </c>
      <c r="AN21" t="str">
        <f>IF(HLOOKUP(AN$1,[1]금!$A$1:$AO$21,21,0)="","",HLOOKUP(AN$1,[1]금!$A$1:$AO$21,21,0))</f>
        <v/>
      </c>
      <c r="AO21" t="str">
        <f>IF(HLOOKUP(AO$1,[1]금!$A$1:$AO$21,21,0)="","",HLOOKUP(AO$1,[1]금!$A$1:$AO$21,21,0))</f>
        <v/>
      </c>
    </row>
    <row r="22" spans="1:41" x14ac:dyDescent="0.3">
      <c r="B22" s="1"/>
      <c r="C22" s="1"/>
      <c r="AE22" s="1"/>
      <c r="AI22" s="1"/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1C2B8-547E-415B-AEA6-EDFA1F9D1CDD}">
  <dimension ref="A1:AO22"/>
  <sheetViews>
    <sheetView workbookViewId="0">
      <selection activeCell="A8" sqref="A8"/>
    </sheetView>
  </sheetViews>
  <sheetFormatPr defaultRowHeight="16.5" x14ac:dyDescent="0.3"/>
  <sheetData>
    <row r="1" spans="1:4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</row>
    <row r="2" spans="1:41" x14ac:dyDescent="0.3">
      <c r="A2" t="str">
        <f>IF(HLOOKUP(A$1,[1]토!$A$1:$AO$21,2,0)="","",HLOOKUP(A$1,[1]토!$A$1:$AO$21,2,0))</f>
        <v>2023.08.12</v>
      </c>
      <c r="B2" s="1">
        <f>IF(HLOOKUP(B$1,[1]토!$A$1:$AO$21,2,0)="","",HLOOKUP(B$1,[1]토!$A$1:$AO$21,2,0))</f>
        <v>8.3333333333333329E-2</v>
      </c>
      <c r="C2" s="1">
        <f>IF(HLOOKUP(C$1,[1]토!$A$1:$AO$21,2,0)="","",HLOOKUP(C$1,[1]토!$A$1:$AO$21,2,0))</f>
        <v>9.0277777777777776E-2</v>
      </c>
      <c r="D2">
        <f>IF(HLOOKUP(D$1,[1]토!$A$1:$AO$21,2,0)="","",HLOOKUP(D$1,[1]토!$A$1:$AO$21,2,0))</f>
        <v>10</v>
      </c>
      <c r="E2">
        <f>IF(HLOOKUP(E$1,[1]토!$A$1:$AO$21,2,0)="","",HLOOKUP(E$1,[1]토!$A$1:$AO$21,2,0))</f>
        <v>103</v>
      </c>
      <c r="F2" t="str">
        <f>IF(HLOOKUP(F$1,[1]토!$A$1:$AO$21,2,0)="","",HLOOKUP(F$1,[1]토!$A$1:$AO$21,2,0))</f>
        <v>Y15-B001</v>
      </c>
      <c r="G2" t="str">
        <f>IF(HLOOKUP(G$1,[1]토!$A$1:$AO$21,2,0)="","",HLOOKUP(G$1,[1]토!$A$1:$AO$21,2,0))</f>
        <v>나혼자산다</v>
      </c>
      <c r="H2" t="str">
        <f>IF(HLOOKUP(H$1,[1]토!$A$1:$AO$21,2,0)="","",HLOOKUP(H$1,[1]토!$A$1:$AO$21,2,0))</f>
        <v>492회</v>
      </c>
      <c r="I2">
        <f>IF(HLOOKUP(I$1,[1]토!$A$1:$AO$21,2,0)="","",HLOOKUP(I$1,[1]토!$A$1:$AO$21,2,0))</f>
        <v>492</v>
      </c>
      <c r="J2" t="str">
        <f>IF(HLOOKUP(J$1,[1]토!$A$1:$AO$21,2,0)="","",HLOOKUP(J$1,[1]토!$A$1:$AO$21,2,0))</f>
        <v>순환</v>
      </c>
      <c r="K2" t="str">
        <f>IF(HLOOKUP(K$1,[1]토!$A$1:$AO$21,2,0)="","",HLOOKUP(K$1,[1]토!$A$1:$AO$21,2,0))</f>
        <v>재방</v>
      </c>
      <c r="L2" t="str">
        <f>IF(HLOOKUP(L$1,[1]토!$A$1:$AO$21,2,0)="","",HLOOKUP(L$1,[1]토!$A$1:$AO$21,2,0))</f>
        <v>HD</v>
      </c>
      <c r="M2" t="str">
        <f>IF(HLOOKUP(M$1,[1]토!$A$1:$AO$21,2,0)="","",HLOOKUP(M$1,[1]토!$A$1:$AO$21,2,0))</f>
        <v>N</v>
      </c>
      <c r="N2" t="str">
        <f>IF(HLOOKUP(N$1,[1]토!$A$1:$AO$21,2,0)="","",HLOOKUP(N$1,[1]토!$A$1:$AO$21,2,0))</f>
        <v>N</v>
      </c>
      <c r="O2" t="str">
        <f>IF(HLOOKUP(O$1,[1]토!$A$1:$AO$21,2,0)="","",HLOOKUP(O$1,[1]토!$A$1:$AO$21,2,0))</f>
        <v>N</v>
      </c>
      <c r="P2" t="str">
        <f>IF(HLOOKUP(P$1,[1]토!$A$1:$AO$21,2,0)="","",HLOOKUP(P$1,[1]토!$A$1:$AO$21,2,0))</f>
        <v>15 세</v>
      </c>
      <c r="Q2">
        <f>IF(HLOOKUP(Q$1,[1]토!$A$1:$AO$21,2,0)="","",HLOOKUP(Q$1,[1]토!$A$1:$AO$21,2,0))</f>
        <v>10</v>
      </c>
      <c r="R2" t="str">
        <f>IF(HLOOKUP(R$1,[1]토!$A$1:$AO$21,2,0)="","",HLOOKUP(R$1,[1]토!$A$1:$AO$21,2,0))</f>
        <v/>
      </c>
      <c r="S2" t="str">
        <f>IF(HLOOKUP(S$1,[1]토!$A$1:$AO$21,2,0)="","",HLOOKUP(S$1,[1]토!$A$1:$AO$21,2,0))</f>
        <v>N</v>
      </c>
      <c r="T2" t="str">
        <f>IF(HLOOKUP(T$1,[1]토!$A$1:$AO$21,2,0)="","",HLOOKUP(T$1,[1]토!$A$1:$AO$21,2,0))</f>
        <v>Y</v>
      </c>
      <c r="U2" t="str">
        <f>IF(HLOOKUP(U$1,[1]토!$A$1:$AO$21,2,0)="","",HLOOKUP(U$1,[1]토!$A$1:$AO$21,2,0))</f>
        <v>Y</v>
      </c>
      <c r="V2" t="str">
        <f>IF(HLOOKUP(V$1,[1]토!$A$1:$AO$21,2,0)="","",HLOOKUP(V$1,[1]토!$A$1:$AO$21,2,0))</f>
        <v>N</v>
      </c>
      <c r="W2" t="str">
        <f>IF(HLOOKUP(W$1,[1]토!$A$1:$AO$21,2,0)="","",HLOOKUP(W$1,[1]토!$A$1:$AO$21,2,0))</f>
        <v>N</v>
      </c>
      <c r="X2" t="str">
        <f>IF(HLOOKUP(X$1,[1]토!$A$1:$AO$21,2,0)="","",HLOOKUP(X$1,[1]토!$A$1:$AO$21,2,0))</f>
        <v>A</v>
      </c>
      <c r="Y2" t="str">
        <f>IF(HLOOKUP(Y$1,[1]토!$A$1:$AO$21,2,0)="","",HLOOKUP(Y$1,[1]토!$A$1:$AO$21,2,0))</f>
        <v>정규</v>
      </c>
      <c r="Z2" t="str">
        <f>IF(HLOOKUP(Z$1,[1]토!$A$1:$AO$21,2,0)="","",HLOOKUP(Z$1,[1]토!$A$1:$AO$21,2,0))</f>
        <v>자료</v>
      </c>
      <c r="AA2" t="str">
        <f>IF(HLOOKUP(AA$1,[1]토!$A$1:$AO$21,2,0)="","",HLOOKUP(AA$1,[1]토!$A$1:$AO$21,2,0))</f>
        <v/>
      </c>
      <c r="AB2" t="str">
        <f>IF(HLOOKUP(AB$1,[1]토!$A$1:$AO$21,2,0)="","",HLOOKUP(AB$1,[1]토!$A$1:$AO$21,2,0))</f>
        <v>그룹1</v>
      </c>
      <c r="AC2" t="str">
        <f>IF(HLOOKUP(AC$1,[1]토!$A$1:$AO$21,2,0)="","",HLOOKUP(AC$1,[1]토!$A$1:$AO$21,2,0))</f>
        <v>STEREO</v>
      </c>
      <c r="AD2" t="str">
        <f>IF(HLOOKUP(AD$1,[1]토!$A$1:$AO$21,2,0)="","",HLOOKUP(AD$1,[1]토!$A$1:$AO$21,2,0))</f>
        <v/>
      </c>
      <c r="AE2" s="1" t="str">
        <f>IF(HLOOKUP(AE$1,[1]토!$A$1:$AO$21,2,0)="","",HLOOKUP(AE$1,[1]토!$A$1:$AO$21,2,0))</f>
        <v/>
      </c>
      <c r="AF2">
        <f>IF(HLOOKUP(AF$1,[1]토!$A$1:$AO$21,2,0)="","",HLOOKUP(AF$1,[1]토!$A$1:$AO$21,2,0))</f>
        <v>8.3333333333333329E-2</v>
      </c>
      <c r="AG2" t="str">
        <f>IF(HLOOKUP(AG$1,[1]토!$A$1:$AO$21,2,0)="","",HLOOKUP(AG$1,[1]토!$A$1:$AO$21,2,0))</f>
        <v>None</v>
      </c>
      <c r="AH2" t="str">
        <f>IF(HLOOKUP(AH$1,[1]토!$A$1:$AO$21,2,0)="","",HLOOKUP(AH$1,[1]토!$A$1:$AO$21,2,0))</f>
        <v>N</v>
      </c>
      <c r="AI2" s="1" t="str">
        <f>IF(HLOOKUP(AI$1,[1]토!$A$1:$AO$21,2,0)="","",HLOOKUP(AI$1,[1]토!$A$1:$AO$21,2,0))</f>
        <v>Y</v>
      </c>
      <c r="AJ2">
        <f>IF(HLOOKUP(AJ$1,[1]토!$A$1:$AO$21,2,0)="","",HLOOKUP(AJ$1,[1]토!$A$1:$AO$21,2,0))</f>
        <v>8.3333333333333329E-2</v>
      </c>
      <c r="AK2">
        <f>IF(HLOOKUP(AK$1,[1]토!$A$1:$AO$21,2,0)="","",HLOOKUP(AK$1,[1]토!$A$1:$AO$21,2,0))</f>
        <v>1</v>
      </c>
      <c r="AL2" t="str">
        <f>IF(HLOOKUP(AL$1,[1]토!$A$1:$AO$21,2,0)="","",HLOOKUP(AL$1,[1]토!$A$1:$AO$21,2,0))</f>
        <v>N/A</v>
      </c>
      <c r="AM2" t="str">
        <f>IF(HLOOKUP(AM$1,[1]토!$A$1:$AO$21,2,0)="","",HLOOKUP(AM$1,[1]토!$A$1:$AO$21,2,0))</f>
        <v>Y</v>
      </c>
      <c r="AN2">
        <f>IF(HLOOKUP(AN$1,[1]토!$A$1:$AO$21,2,0)="","",HLOOKUP(AN$1,[1]토!$A$1:$AO$21,2,0))</f>
        <v>3</v>
      </c>
      <c r="AO2" t="str">
        <f>IF(HLOOKUP(AO$1,[1]토!$A$1:$AO$21,2,0)="","",HLOOKUP(AO$1,[1]토!$A$1:$AO$21,2,0))</f>
        <v>01:26:10:15</v>
      </c>
    </row>
    <row r="3" spans="1:41" x14ac:dyDescent="0.3">
      <c r="A3" t="str">
        <f>IF(HLOOKUP(A$1,[1]토!$A$1:$AO$21,3,0)="","",HLOOKUP(A$1,[1]토!$A$1:$AO$21,3,0))</f>
        <v>2023.08.12</v>
      </c>
      <c r="B3" s="1">
        <f>IF(HLOOKUP(B$1,[1]토!$A$1:$AO$21,3,0)="","",HLOOKUP(B$1,[1]토!$A$1:$AO$21,3,0))</f>
        <v>9.0277777777777776E-2</v>
      </c>
      <c r="C3" s="1">
        <f>IF(HLOOKUP(C$1,[1]토!$A$1:$AO$21,3,0)="","",HLOOKUP(C$1,[1]토!$A$1:$AO$21,3,0))</f>
        <v>0.14583333333333334</v>
      </c>
      <c r="D3">
        <f>IF(HLOOKUP(D$1,[1]토!$A$1:$AO$21,3,0)="","",HLOOKUP(D$1,[1]토!$A$1:$AO$21,3,0))</f>
        <v>80</v>
      </c>
      <c r="E3">
        <f>IF(HLOOKUP(E$1,[1]토!$A$1:$AO$21,3,0)="","",HLOOKUP(E$1,[1]토!$A$1:$AO$21,3,0))</f>
        <v>77</v>
      </c>
      <c r="F3" t="str">
        <f>IF(HLOOKUP(F$1,[1]토!$A$1:$AO$21,3,0)="","",HLOOKUP(F$1,[1]토!$A$1:$AO$21,3,0))</f>
        <v>C22-A001</v>
      </c>
      <c r="G3" t="str">
        <f>IF(HLOOKUP(G$1,[1]토!$A$1:$AO$21,3,0)="","",HLOOKUP(G$1,[1]토!$A$1:$AO$21,3,0))</f>
        <v>돈쭐내러 왔습니다2</v>
      </c>
      <c r="H3" t="str">
        <f>IF(HLOOKUP(H$1,[1]토!$A$1:$AO$21,3,0)="","",HLOOKUP(H$1,[1]토!$A$1:$AO$21,3,0))</f>
        <v>4회(자막)</v>
      </c>
      <c r="I3">
        <f>IF(HLOOKUP(I$1,[1]토!$A$1:$AO$21,3,0)="","",HLOOKUP(I$1,[1]토!$A$1:$AO$21,3,0))</f>
        <v>4</v>
      </c>
      <c r="J3" t="str">
        <f>IF(HLOOKUP(J$1,[1]토!$A$1:$AO$21,3,0)="","",HLOOKUP(J$1,[1]토!$A$1:$AO$21,3,0))</f>
        <v>순환</v>
      </c>
      <c r="K3" t="str">
        <f>IF(HLOOKUP(K$1,[1]토!$A$1:$AO$21,3,0)="","",HLOOKUP(K$1,[1]토!$A$1:$AO$21,3,0))</f>
        <v>재방</v>
      </c>
      <c r="L3" t="str">
        <f>IF(HLOOKUP(L$1,[1]토!$A$1:$AO$21,3,0)="","",HLOOKUP(L$1,[1]토!$A$1:$AO$21,3,0))</f>
        <v>HD</v>
      </c>
      <c r="M3" t="str">
        <f>IF(HLOOKUP(M$1,[1]토!$A$1:$AO$21,3,0)="","",HLOOKUP(M$1,[1]토!$A$1:$AO$21,3,0))</f>
        <v>Y</v>
      </c>
      <c r="N3" t="str">
        <f>IF(HLOOKUP(N$1,[1]토!$A$1:$AO$21,3,0)="","",HLOOKUP(N$1,[1]토!$A$1:$AO$21,3,0))</f>
        <v>N</v>
      </c>
      <c r="O3" t="str">
        <f>IF(HLOOKUP(O$1,[1]토!$A$1:$AO$21,3,0)="","",HLOOKUP(O$1,[1]토!$A$1:$AO$21,3,0))</f>
        <v>N</v>
      </c>
      <c r="P3" t="str">
        <f>IF(HLOOKUP(P$1,[1]토!$A$1:$AO$21,3,0)="","",HLOOKUP(P$1,[1]토!$A$1:$AO$21,3,0))</f>
        <v>15 세</v>
      </c>
      <c r="Q3">
        <f>IF(HLOOKUP(Q$1,[1]토!$A$1:$AO$21,3,0)="","",HLOOKUP(Q$1,[1]토!$A$1:$AO$21,3,0))</f>
        <v>80</v>
      </c>
      <c r="R3" t="str">
        <f>IF(HLOOKUP(R$1,[1]토!$A$1:$AO$21,3,0)="","",HLOOKUP(R$1,[1]토!$A$1:$AO$21,3,0))</f>
        <v/>
      </c>
      <c r="S3" t="str">
        <f>IF(HLOOKUP(S$1,[1]토!$A$1:$AO$21,3,0)="","",HLOOKUP(S$1,[1]토!$A$1:$AO$21,3,0))</f>
        <v>Y</v>
      </c>
      <c r="T3" t="str">
        <f>IF(HLOOKUP(T$1,[1]토!$A$1:$AO$21,3,0)="","",HLOOKUP(T$1,[1]토!$A$1:$AO$21,3,0))</f>
        <v>Y</v>
      </c>
      <c r="U3" t="str">
        <f>IF(HLOOKUP(U$1,[1]토!$A$1:$AO$21,3,0)="","",HLOOKUP(U$1,[1]토!$A$1:$AO$21,3,0))</f>
        <v>Y</v>
      </c>
      <c r="V3" t="str">
        <f>IF(HLOOKUP(V$1,[1]토!$A$1:$AO$21,3,0)="","",HLOOKUP(V$1,[1]토!$A$1:$AO$21,3,0))</f>
        <v>N</v>
      </c>
      <c r="W3" t="str">
        <f>IF(HLOOKUP(W$1,[1]토!$A$1:$AO$21,3,0)="","",HLOOKUP(W$1,[1]토!$A$1:$AO$21,3,0))</f>
        <v>N</v>
      </c>
      <c r="X3" t="str">
        <f>IF(HLOOKUP(X$1,[1]토!$A$1:$AO$21,3,0)="","",HLOOKUP(X$1,[1]토!$A$1:$AO$21,3,0))</f>
        <v/>
      </c>
      <c r="Y3" t="str">
        <f>IF(HLOOKUP(Y$1,[1]토!$A$1:$AO$21,3,0)="","",HLOOKUP(Y$1,[1]토!$A$1:$AO$21,3,0))</f>
        <v>정규</v>
      </c>
      <c r="Z3" t="str">
        <f>IF(HLOOKUP(Z$1,[1]토!$A$1:$AO$21,3,0)="","",HLOOKUP(Z$1,[1]토!$A$1:$AO$21,3,0))</f>
        <v>자료</v>
      </c>
      <c r="AA3" t="str">
        <f>IF(HLOOKUP(AA$1,[1]토!$A$1:$AO$21,3,0)="","",HLOOKUP(AA$1,[1]토!$A$1:$AO$21,3,0))</f>
        <v/>
      </c>
      <c r="AB3" t="str">
        <f>IF(HLOOKUP(AB$1,[1]토!$A$1:$AO$21,3,0)="","",HLOOKUP(AB$1,[1]토!$A$1:$AO$21,3,0))</f>
        <v>그룹1</v>
      </c>
      <c r="AC3" t="str">
        <f>IF(HLOOKUP(AC$1,[1]토!$A$1:$AO$21,3,0)="","",HLOOKUP(AC$1,[1]토!$A$1:$AO$21,3,0))</f>
        <v>STEREO</v>
      </c>
      <c r="AD3" t="str">
        <f>IF(HLOOKUP(AD$1,[1]토!$A$1:$AO$21,3,0)="","",HLOOKUP(AD$1,[1]토!$A$1:$AO$21,3,0))</f>
        <v/>
      </c>
      <c r="AE3" s="1" t="str">
        <f>IF(HLOOKUP(AE$1,[1]토!$A$1:$AO$21,3,0)="","",HLOOKUP(AE$1,[1]토!$A$1:$AO$21,3,0))</f>
        <v/>
      </c>
      <c r="AF3">
        <f>IF(HLOOKUP(AF$1,[1]토!$A$1:$AO$21,3,0)="","",HLOOKUP(AF$1,[1]토!$A$1:$AO$21,3,0))</f>
        <v>9.0277777777777776E-2</v>
      </c>
      <c r="AG3" t="str">
        <f>IF(HLOOKUP(AG$1,[1]토!$A$1:$AO$21,3,0)="","",HLOOKUP(AG$1,[1]토!$A$1:$AO$21,3,0))</f>
        <v>None</v>
      </c>
      <c r="AH3" t="str">
        <f>IF(HLOOKUP(AH$1,[1]토!$A$1:$AO$21,3,0)="","",HLOOKUP(AH$1,[1]토!$A$1:$AO$21,3,0))</f>
        <v>Y</v>
      </c>
      <c r="AI3" s="1" t="str">
        <f>IF(HLOOKUP(AI$1,[1]토!$A$1:$AO$21,3,0)="","",HLOOKUP(AI$1,[1]토!$A$1:$AO$21,3,0))</f>
        <v/>
      </c>
      <c r="AJ3">
        <f>IF(HLOOKUP(AJ$1,[1]토!$A$1:$AO$21,3,0)="","",HLOOKUP(AJ$1,[1]토!$A$1:$AO$21,3,0))</f>
        <v>9.0277777777777776E-2</v>
      </c>
      <c r="AK3">
        <f>IF(HLOOKUP(AK$1,[1]토!$A$1:$AO$21,3,0)="","",HLOOKUP(AK$1,[1]토!$A$1:$AO$21,3,0))</f>
        <v>1</v>
      </c>
      <c r="AL3" t="str">
        <f>IF(HLOOKUP(AL$1,[1]토!$A$1:$AO$21,3,0)="","",HLOOKUP(AL$1,[1]토!$A$1:$AO$21,3,0))</f>
        <v>N/A</v>
      </c>
      <c r="AM3" t="str">
        <f>IF(HLOOKUP(AM$1,[1]토!$A$1:$AO$21,3,0)="","",HLOOKUP(AM$1,[1]토!$A$1:$AO$21,3,0))</f>
        <v>Y</v>
      </c>
      <c r="AN3">
        <f>IF(HLOOKUP(AN$1,[1]토!$A$1:$AO$21,3,0)="","",HLOOKUP(AN$1,[1]토!$A$1:$AO$21,3,0))</f>
        <v>3</v>
      </c>
      <c r="AO3" t="str">
        <f>IF(HLOOKUP(AO$1,[1]토!$A$1:$AO$21,3,0)="","",HLOOKUP(AO$1,[1]토!$A$1:$AO$21,3,0))</f>
        <v>01:04:23:04</v>
      </c>
    </row>
    <row r="4" spans="1:41" x14ac:dyDescent="0.3">
      <c r="A4" t="str">
        <f>IF(HLOOKUP(A$1,[1]토!$A$1:$AO$21,4,0)="","",HLOOKUP(A$1,[1]토!$A$1:$AO$21,4,0))</f>
        <v>2023.08.12</v>
      </c>
      <c r="B4" s="1">
        <f>IF(HLOOKUP(B$1,[1]토!$A$1:$AO$21,4,0)="","",HLOOKUP(B$1,[1]토!$A$1:$AO$21,4,0))</f>
        <v>0.14583333333333334</v>
      </c>
      <c r="C4" s="1">
        <f>IF(HLOOKUP(C$1,[1]토!$A$1:$AO$21,4,0)="","",HLOOKUP(C$1,[1]토!$A$1:$AO$21,4,0))</f>
        <v>0.19444444444444445</v>
      </c>
      <c r="D4">
        <f>IF(HLOOKUP(D$1,[1]토!$A$1:$AO$21,4,0)="","",HLOOKUP(D$1,[1]토!$A$1:$AO$21,4,0))</f>
        <v>70</v>
      </c>
      <c r="E4">
        <f>IF(HLOOKUP(E$1,[1]토!$A$1:$AO$21,4,0)="","",HLOOKUP(E$1,[1]토!$A$1:$AO$21,4,0))</f>
        <v>69</v>
      </c>
      <c r="F4" t="str">
        <f>IF(HLOOKUP(F$1,[1]토!$A$1:$AO$21,4,0)="","",HLOOKUP(F$1,[1]토!$A$1:$AO$21,4,0))</f>
        <v>C15-A001</v>
      </c>
      <c r="G4" t="str">
        <f>IF(HLOOKUP(G$1,[1]토!$A$1:$AO$21,4,0)="","",HLOOKUP(G$1,[1]토!$A$1:$AO$21,4,0))</f>
        <v>맛있는 녀석들</v>
      </c>
      <c r="H4" t="str">
        <f>IF(HLOOKUP(H$1,[1]토!$A$1:$AO$21,4,0)="","",HLOOKUP(H$1,[1]토!$A$1:$AO$21,4,0))</f>
        <v>35회(일반)(자,수,해)</v>
      </c>
      <c r="I4">
        <f>IF(HLOOKUP(I$1,[1]토!$A$1:$AO$21,4,0)="","",HLOOKUP(I$1,[1]토!$A$1:$AO$21,4,0))</f>
        <v>35</v>
      </c>
      <c r="J4" t="str">
        <f>IF(HLOOKUP(J$1,[1]토!$A$1:$AO$21,4,0)="","",HLOOKUP(J$1,[1]토!$A$1:$AO$21,4,0))</f>
        <v>순환</v>
      </c>
      <c r="K4" t="str">
        <f>IF(HLOOKUP(K$1,[1]토!$A$1:$AO$21,4,0)="","",HLOOKUP(K$1,[1]토!$A$1:$AO$21,4,0))</f>
        <v>재방</v>
      </c>
      <c r="L4" t="str">
        <f>IF(HLOOKUP(L$1,[1]토!$A$1:$AO$21,4,0)="","",HLOOKUP(L$1,[1]토!$A$1:$AO$21,4,0))</f>
        <v>HD</v>
      </c>
      <c r="M4" t="str">
        <f>IF(HLOOKUP(M$1,[1]토!$A$1:$AO$21,4,0)="","",HLOOKUP(M$1,[1]토!$A$1:$AO$21,4,0))</f>
        <v>Y</v>
      </c>
      <c r="N4" t="str">
        <f>IF(HLOOKUP(N$1,[1]토!$A$1:$AO$21,4,0)="","",HLOOKUP(N$1,[1]토!$A$1:$AO$21,4,0))</f>
        <v>Y</v>
      </c>
      <c r="O4" t="str">
        <f>IF(HLOOKUP(O$1,[1]토!$A$1:$AO$21,4,0)="","",HLOOKUP(O$1,[1]토!$A$1:$AO$21,4,0))</f>
        <v>Y</v>
      </c>
      <c r="P4" t="str">
        <f>IF(HLOOKUP(P$1,[1]토!$A$1:$AO$21,4,0)="","",HLOOKUP(P$1,[1]토!$A$1:$AO$21,4,0))</f>
        <v>15 세</v>
      </c>
      <c r="Q4">
        <f>IF(HLOOKUP(Q$1,[1]토!$A$1:$AO$21,4,0)="","",HLOOKUP(Q$1,[1]토!$A$1:$AO$21,4,0))</f>
        <v>70</v>
      </c>
      <c r="R4" t="str">
        <f>IF(HLOOKUP(R$1,[1]토!$A$1:$AO$21,4,0)="","",HLOOKUP(R$1,[1]토!$A$1:$AO$21,4,0))</f>
        <v/>
      </c>
      <c r="S4" t="str">
        <f>IF(HLOOKUP(S$1,[1]토!$A$1:$AO$21,4,0)="","",HLOOKUP(S$1,[1]토!$A$1:$AO$21,4,0))</f>
        <v>N</v>
      </c>
      <c r="T4" t="str">
        <f>IF(HLOOKUP(T$1,[1]토!$A$1:$AO$21,4,0)="","",HLOOKUP(T$1,[1]토!$A$1:$AO$21,4,0))</f>
        <v>Y</v>
      </c>
      <c r="U4" t="str">
        <f>IF(HLOOKUP(U$1,[1]토!$A$1:$AO$21,4,0)="","",HLOOKUP(U$1,[1]토!$A$1:$AO$21,4,0))</f>
        <v>Y</v>
      </c>
      <c r="V4" t="str">
        <f>IF(HLOOKUP(V$1,[1]토!$A$1:$AO$21,4,0)="","",HLOOKUP(V$1,[1]토!$A$1:$AO$21,4,0))</f>
        <v>N</v>
      </c>
      <c r="W4" t="str">
        <f>IF(HLOOKUP(W$1,[1]토!$A$1:$AO$21,4,0)="","",HLOOKUP(W$1,[1]토!$A$1:$AO$21,4,0))</f>
        <v>N</v>
      </c>
      <c r="X4" t="str">
        <f>IF(HLOOKUP(X$1,[1]토!$A$1:$AO$21,4,0)="","",HLOOKUP(X$1,[1]토!$A$1:$AO$21,4,0))</f>
        <v/>
      </c>
      <c r="Y4" t="str">
        <f>IF(HLOOKUP(Y$1,[1]토!$A$1:$AO$21,4,0)="","",HLOOKUP(Y$1,[1]토!$A$1:$AO$21,4,0))</f>
        <v>정규</v>
      </c>
      <c r="Z4" t="str">
        <f>IF(HLOOKUP(Z$1,[1]토!$A$1:$AO$21,4,0)="","",HLOOKUP(Z$1,[1]토!$A$1:$AO$21,4,0))</f>
        <v/>
      </c>
      <c r="AA4" t="str">
        <f>IF(HLOOKUP(AA$1,[1]토!$A$1:$AO$21,4,0)="","",HLOOKUP(AA$1,[1]토!$A$1:$AO$21,4,0))</f>
        <v>순두부/전복</v>
      </c>
      <c r="AB4" t="str">
        <f>IF(HLOOKUP(AB$1,[1]토!$A$1:$AO$21,4,0)="","",HLOOKUP(AB$1,[1]토!$A$1:$AO$21,4,0))</f>
        <v>그룹1</v>
      </c>
      <c r="AC4" t="str">
        <f>IF(HLOOKUP(AC$1,[1]토!$A$1:$AO$21,4,0)="","",HLOOKUP(AC$1,[1]토!$A$1:$AO$21,4,0))</f>
        <v>STEREO</v>
      </c>
      <c r="AD4" t="str">
        <f>IF(HLOOKUP(AD$1,[1]토!$A$1:$AO$21,4,0)="","",HLOOKUP(AD$1,[1]토!$A$1:$AO$21,4,0))</f>
        <v/>
      </c>
      <c r="AE4" s="1" t="str">
        <f>IF(HLOOKUP(AE$1,[1]토!$A$1:$AO$21,4,0)="","",HLOOKUP(AE$1,[1]토!$A$1:$AO$21,4,0))</f>
        <v/>
      </c>
      <c r="AF4">
        <f>IF(HLOOKUP(AF$1,[1]토!$A$1:$AO$21,4,0)="","",HLOOKUP(AF$1,[1]토!$A$1:$AO$21,4,0))</f>
        <v>0.14583333333333334</v>
      </c>
      <c r="AG4" t="str">
        <f>IF(HLOOKUP(AG$1,[1]토!$A$1:$AO$21,4,0)="","",HLOOKUP(AG$1,[1]토!$A$1:$AO$21,4,0))</f>
        <v>None</v>
      </c>
      <c r="AH4" t="str">
        <f>IF(HLOOKUP(AH$1,[1]토!$A$1:$AO$21,4,0)="","",HLOOKUP(AH$1,[1]토!$A$1:$AO$21,4,0))</f>
        <v>Y</v>
      </c>
      <c r="AI4" s="1" t="str">
        <f>IF(HLOOKUP(AI$1,[1]토!$A$1:$AO$21,4,0)="","",HLOOKUP(AI$1,[1]토!$A$1:$AO$21,4,0))</f>
        <v>N</v>
      </c>
      <c r="AJ4">
        <f>IF(HLOOKUP(AJ$1,[1]토!$A$1:$AO$21,4,0)="","",HLOOKUP(AJ$1,[1]토!$A$1:$AO$21,4,0))</f>
        <v>0.14583333333333334</v>
      </c>
      <c r="AK4">
        <f>IF(HLOOKUP(AK$1,[1]토!$A$1:$AO$21,4,0)="","",HLOOKUP(AK$1,[1]토!$A$1:$AO$21,4,0))</f>
        <v>1</v>
      </c>
      <c r="AL4" t="str">
        <f>IF(HLOOKUP(AL$1,[1]토!$A$1:$AO$21,4,0)="","",HLOOKUP(AL$1,[1]토!$A$1:$AO$21,4,0))</f>
        <v/>
      </c>
      <c r="AM4" t="str">
        <f>IF(HLOOKUP(AM$1,[1]토!$A$1:$AO$21,4,0)="","",HLOOKUP(AM$1,[1]토!$A$1:$AO$21,4,0))</f>
        <v>Y</v>
      </c>
      <c r="AN4">
        <f>IF(HLOOKUP(AN$1,[1]토!$A$1:$AO$21,4,0)="","",HLOOKUP(AN$1,[1]토!$A$1:$AO$21,4,0))</f>
        <v>3</v>
      </c>
      <c r="AO4" t="str">
        <f>IF(HLOOKUP(AO$1,[1]토!$A$1:$AO$21,4,0)="","",HLOOKUP(AO$1,[1]토!$A$1:$AO$21,4,0))</f>
        <v>00:57:18:01</v>
      </c>
    </row>
    <row r="5" spans="1:41" x14ac:dyDescent="0.3">
      <c r="A5" t="str">
        <f>IF(HLOOKUP(A$1,[1]토!$A$1:$AO$21,5,0)="","",HLOOKUP(A$1,[1]토!$A$1:$AO$21,5,0))</f>
        <v>2023.08.12</v>
      </c>
      <c r="B5" s="1">
        <f>IF(HLOOKUP(B$1,[1]토!$A$1:$AO$21,5,0)="","",HLOOKUP(B$1,[1]토!$A$1:$AO$21,5,0))</f>
        <v>0.19444444444444445</v>
      </c>
      <c r="C5" s="1">
        <f>IF(HLOOKUP(C$1,[1]토!$A$1:$AO$21,5,0)="","",HLOOKUP(C$1,[1]토!$A$1:$AO$21,5,0))</f>
        <v>0.25694444444444448</v>
      </c>
      <c r="D5">
        <f>IF(HLOOKUP(D$1,[1]토!$A$1:$AO$21,5,0)="","",HLOOKUP(D$1,[1]토!$A$1:$AO$21,5,0))</f>
        <v>90</v>
      </c>
      <c r="E5">
        <f>IF(HLOOKUP(E$1,[1]토!$A$1:$AO$21,5,0)="","",HLOOKUP(E$1,[1]토!$A$1:$AO$21,5,0))</f>
        <v>87</v>
      </c>
      <c r="F5" t="str">
        <f>IF(HLOOKUP(F$1,[1]토!$A$1:$AO$21,5,0)="","",HLOOKUP(F$1,[1]토!$A$1:$AO$21,5,0))</f>
        <v>C21-A004</v>
      </c>
      <c r="G5" t="str">
        <f>IF(HLOOKUP(G$1,[1]토!$A$1:$AO$21,5,0)="","",HLOOKUP(G$1,[1]토!$A$1:$AO$21,5,0))</f>
        <v>리더의 연애</v>
      </c>
      <c r="H5" t="str">
        <f>IF(HLOOKUP(H$1,[1]토!$A$1:$AO$21,5,0)="","",HLOOKUP(H$1,[1]토!$A$1:$AO$21,5,0))</f>
        <v>6회(자막)(자,수,해)</v>
      </c>
      <c r="I5">
        <f>IF(HLOOKUP(I$1,[1]토!$A$1:$AO$21,5,0)="","",HLOOKUP(I$1,[1]토!$A$1:$AO$21,5,0))</f>
        <v>6</v>
      </c>
      <c r="J5" t="str">
        <f>IF(HLOOKUP(J$1,[1]토!$A$1:$AO$21,5,0)="","",HLOOKUP(J$1,[1]토!$A$1:$AO$21,5,0))</f>
        <v>순환</v>
      </c>
      <c r="K5" t="str">
        <f>IF(HLOOKUP(K$1,[1]토!$A$1:$AO$21,5,0)="","",HLOOKUP(K$1,[1]토!$A$1:$AO$21,5,0))</f>
        <v>재방</v>
      </c>
      <c r="L5" t="str">
        <f>IF(HLOOKUP(L$1,[1]토!$A$1:$AO$21,5,0)="","",HLOOKUP(L$1,[1]토!$A$1:$AO$21,5,0))</f>
        <v>HD</v>
      </c>
      <c r="M5" t="str">
        <f>IF(HLOOKUP(M$1,[1]토!$A$1:$AO$21,5,0)="","",HLOOKUP(M$1,[1]토!$A$1:$AO$21,5,0))</f>
        <v>Y</v>
      </c>
      <c r="N5" t="str">
        <f>IF(HLOOKUP(N$1,[1]토!$A$1:$AO$21,5,0)="","",HLOOKUP(N$1,[1]토!$A$1:$AO$21,5,0))</f>
        <v>Y</v>
      </c>
      <c r="O5" t="str">
        <f>IF(HLOOKUP(O$1,[1]토!$A$1:$AO$21,5,0)="","",HLOOKUP(O$1,[1]토!$A$1:$AO$21,5,0))</f>
        <v>Y</v>
      </c>
      <c r="P5" t="str">
        <f>IF(HLOOKUP(P$1,[1]토!$A$1:$AO$21,5,0)="","",HLOOKUP(P$1,[1]토!$A$1:$AO$21,5,0))</f>
        <v>15 세</v>
      </c>
      <c r="Q5">
        <f>IF(HLOOKUP(Q$1,[1]토!$A$1:$AO$21,5,0)="","",HLOOKUP(Q$1,[1]토!$A$1:$AO$21,5,0))</f>
        <v>90</v>
      </c>
      <c r="R5" t="str">
        <f>IF(HLOOKUP(R$1,[1]토!$A$1:$AO$21,5,0)="","",HLOOKUP(R$1,[1]토!$A$1:$AO$21,5,0))</f>
        <v/>
      </c>
      <c r="S5" t="str">
        <f>IF(HLOOKUP(S$1,[1]토!$A$1:$AO$21,5,0)="","",HLOOKUP(S$1,[1]토!$A$1:$AO$21,5,0))</f>
        <v>Y</v>
      </c>
      <c r="T5" t="str">
        <f>IF(HLOOKUP(T$1,[1]토!$A$1:$AO$21,5,0)="","",HLOOKUP(T$1,[1]토!$A$1:$AO$21,5,0))</f>
        <v>Y</v>
      </c>
      <c r="U5" t="str">
        <f>IF(HLOOKUP(U$1,[1]토!$A$1:$AO$21,5,0)="","",HLOOKUP(U$1,[1]토!$A$1:$AO$21,5,0))</f>
        <v>Y</v>
      </c>
      <c r="V5" t="str">
        <f>IF(HLOOKUP(V$1,[1]토!$A$1:$AO$21,5,0)="","",HLOOKUP(V$1,[1]토!$A$1:$AO$21,5,0))</f>
        <v>N</v>
      </c>
      <c r="W5" t="str">
        <f>IF(HLOOKUP(W$1,[1]토!$A$1:$AO$21,5,0)="","",HLOOKUP(W$1,[1]토!$A$1:$AO$21,5,0))</f>
        <v>N</v>
      </c>
      <c r="X5" t="str">
        <f>IF(HLOOKUP(X$1,[1]토!$A$1:$AO$21,5,0)="","",HLOOKUP(X$1,[1]토!$A$1:$AO$21,5,0))</f>
        <v/>
      </c>
      <c r="Y5" t="str">
        <f>IF(HLOOKUP(Y$1,[1]토!$A$1:$AO$21,5,0)="","",HLOOKUP(Y$1,[1]토!$A$1:$AO$21,5,0))</f>
        <v>정규</v>
      </c>
      <c r="Z5" t="str">
        <f>IF(HLOOKUP(Z$1,[1]토!$A$1:$AO$21,5,0)="","",HLOOKUP(Z$1,[1]토!$A$1:$AO$21,5,0))</f>
        <v>자료</v>
      </c>
      <c r="AA5" t="str">
        <f>IF(HLOOKUP(AA$1,[1]토!$A$1:$AO$21,5,0)="","",HLOOKUP(AA$1,[1]토!$A$1:$AO$21,5,0))</f>
        <v/>
      </c>
      <c r="AB5" t="str">
        <f>IF(HLOOKUP(AB$1,[1]토!$A$1:$AO$21,5,0)="","",HLOOKUP(AB$1,[1]토!$A$1:$AO$21,5,0))</f>
        <v>그룹1</v>
      </c>
      <c r="AC5" t="str">
        <f>IF(HLOOKUP(AC$1,[1]토!$A$1:$AO$21,5,0)="","",HLOOKUP(AC$1,[1]토!$A$1:$AO$21,5,0))</f>
        <v>STEREO</v>
      </c>
      <c r="AD5" t="str">
        <f>IF(HLOOKUP(AD$1,[1]토!$A$1:$AO$21,5,0)="","",HLOOKUP(AD$1,[1]토!$A$1:$AO$21,5,0))</f>
        <v/>
      </c>
      <c r="AE5" s="1" t="str">
        <f>IF(HLOOKUP(AE$1,[1]토!$A$1:$AO$21,5,0)="","",HLOOKUP(AE$1,[1]토!$A$1:$AO$21,5,0))</f>
        <v/>
      </c>
      <c r="AF5">
        <f>IF(HLOOKUP(AF$1,[1]토!$A$1:$AO$21,5,0)="","",HLOOKUP(AF$1,[1]토!$A$1:$AO$21,5,0))</f>
        <v>0.19444444444444445</v>
      </c>
      <c r="AG5" t="str">
        <f>IF(HLOOKUP(AG$1,[1]토!$A$1:$AO$21,5,0)="","",HLOOKUP(AG$1,[1]토!$A$1:$AO$21,5,0))</f>
        <v>None</v>
      </c>
      <c r="AH5" t="str">
        <f>IF(HLOOKUP(AH$1,[1]토!$A$1:$AO$21,5,0)="","",HLOOKUP(AH$1,[1]토!$A$1:$AO$21,5,0))</f>
        <v>Y</v>
      </c>
      <c r="AI5" s="1" t="str">
        <f>IF(HLOOKUP(AI$1,[1]토!$A$1:$AO$21,5,0)="","",HLOOKUP(AI$1,[1]토!$A$1:$AO$21,5,0))</f>
        <v/>
      </c>
      <c r="AJ5">
        <f>IF(HLOOKUP(AJ$1,[1]토!$A$1:$AO$21,5,0)="","",HLOOKUP(AJ$1,[1]토!$A$1:$AO$21,5,0))</f>
        <v>0.19444444444444445</v>
      </c>
      <c r="AK5">
        <f>IF(HLOOKUP(AK$1,[1]토!$A$1:$AO$21,5,0)="","",HLOOKUP(AK$1,[1]토!$A$1:$AO$21,5,0))</f>
        <v>1</v>
      </c>
      <c r="AL5" t="str">
        <f>IF(HLOOKUP(AL$1,[1]토!$A$1:$AO$21,5,0)="","",HLOOKUP(AL$1,[1]토!$A$1:$AO$21,5,0))</f>
        <v/>
      </c>
      <c r="AM5" t="str">
        <f>IF(HLOOKUP(AM$1,[1]토!$A$1:$AO$21,5,0)="","",HLOOKUP(AM$1,[1]토!$A$1:$AO$21,5,0))</f>
        <v>Y</v>
      </c>
      <c r="AN5">
        <f>IF(HLOOKUP(AN$1,[1]토!$A$1:$AO$21,5,0)="","",HLOOKUP(AN$1,[1]토!$A$1:$AO$21,5,0))</f>
        <v>3</v>
      </c>
      <c r="AO5" t="str">
        <f>IF(HLOOKUP(AO$1,[1]토!$A$1:$AO$21,5,0)="","",HLOOKUP(AO$1,[1]토!$A$1:$AO$21,5,0))</f>
        <v>01:12:40:28</v>
      </c>
    </row>
    <row r="6" spans="1:41" x14ac:dyDescent="0.3">
      <c r="A6" t="str">
        <f>IF(HLOOKUP(A$1,[1]토!$A$1:$AO$21,6,0)="","",HLOOKUP(A$1,[1]토!$A$1:$AO$21,6,0))</f>
        <v>2023.08.12</v>
      </c>
      <c r="B6" s="1">
        <f>IF(HLOOKUP(B$1,[1]토!$A$1:$AO$21,6,0)="","",HLOOKUP(B$1,[1]토!$A$1:$AO$21,6,0))</f>
        <v>0.25694444444444448</v>
      </c>
      <c r="C6" s="1">
        <f>IF(HLOOKUP(C$1,[1]토!$A$1:$AO$21,6,0)="","",HLOOKUP(C$1,[1]토!$A$1:$AO$21,6,0))</f>
        <v>0.3125</v>
      </c>
      <c r="D6">
        <f>IF(HLOOKUP(D$1,[1]토!$A$1:$AO$21,6,0)="","",HLOOKUP(D$1,[1]토!$A$1:$AO$21,6,0))</f>
        <v>80</v>
      </c>
      <c r="E6">
        <f>IF(HLOOKUP(E$1,[1]토!$A$1:$AO$21,6,0)="","",HLOOKUP(E$1,[1]토!$A$1:$AO$21,6,0))</f>
        <v>78</v>
      </c>
      <c r="F6" t="str">
        <f>IF(HLOOKUP(F$1,[1]토!$A$1:$AO$21,6,0)="","",HLOOKUP(F$1,[1]토!$A$1:$AO$21,6,0))</f>
        <v>C21-A010</v>
      </c>
      <c r="G6" t="str">
        <f>IF(HLOOKUP(G$1,[1]토!$A$1:$AO$21,6,0)="","",HLOOKUP(G$1,[1]토!$A$1:$AO$21,6,0))</f>
        <v>돈쭐내러 왔습니다</v>
      </c>
      <c r="H6" t="str">
        <f>IF(HLOOKUP(H$1,[1]토!$A$1:$AO$21,6,0)="","",HLOOKUP(H$1,[1]토!$A$1:$AO$21,6,0))</f>
        <v>18회(자막)</v>
      </c>
      <c r="I6">
        <f>IF(HLOOKUP(I$1,[1]토!$A$1:$AO$21,6,0)="","",HLOOKUP(I$1,[1]토!$A$1:$AO$21,6,0))</f>
        <v>18</v>
      </c>
      <c r="J6" t="str">
        <f>IF(HLOOKUP(J$1,[1]토!$A$1:$AO$21,6,0)="","",HLOOKUP(J$1,[1]토!$A$1:$AO$21,6,0))</f>
        <v>순환</v>
      </c>
      <c r="K6" t="str">
        <f>IF(HLOOKUP(K$1,[1]토!$A$1:$AO$21,6,0)="","",HLOOKUP(K$1,[1]토!$A$1:$AO$21,6,0))</f>
        <v>재방</v>
      </c>
      <c r="L6" t="str">
        <f>IF(HLOOKUP(L$1,[1]토!$A$1:$AO$21,6,0)="","",HLOOKUP(L$1,[1]토!$A$1:$AO$21,6,0))</f>
        <v>HD</v>
      </c>
      <c r="M6" t="str">
        <f>IF(HLOOKUP(M$1,[1]토!$A$1:$AO$21,6,0)="","",HLOOKUP(M$1,[1]토!$A$1:$AO$21,6,0))</f>
        <v>Y</v>
      </c>
      <c r="N6" t="str">
        <f>IF(HLOOKUP(N$1,[1]토!$A$1:$AO$21,6,0)="","",HLOOKUP(N$1,[1]토!$A$1:$AO$21,6,0))</f>
        <v>N</v>
      </c>
      <c r="O6" t="str">
        <f>IF(HLOOKUP(O$1,[1]토!$A$1:$AO$21,6,0)="","",HLOOKUP(O$1,[1]토!$A$1:$AO$21,6,0))</f>
        <v>N</v>
      </c>
      <c r="P6" t="str">
        <f>IF(HLOOKUP(P$1,[1]토!$A$1:$AO$21,6,0)="","",HLOOKUP(P$1,[1]토!$A$1:$AO$21,6,0))</f>
        <v>15 세</v>
      </c>
      <c r="Q6">
        <f>IF(HLOOKUP(Q$1,[1]토!$A$1:$AO$21,6,0)="","",HLOOKUP(Q$1,[1]토!$A$1:$AO$21,6,0))</f>
        <v>80</v>
      </c>
      <c r="R6" t="str">
        <f>IF(HLOOKUP(R$1,[1]토!$A$1:$AO$21,6,0)="","",HLOOKUP(R$1,[1]토!$A$1:$AO$21,6,0))</f>
        <v/>
      </c>
      <c r="S6" t="str">
        <f>IF(HLOOKUP(S$1,[1]토!$A$1:$AO$21,6,0)="","",HLOOKUP(S$1,[1]토!$A$1:$AO$21,6,0))</f>
        <v>Y</v>
      </c>
      <c r="T6" t="str">
        <f>IF(HLOOKUP(T$1,[1]토!$A$1:$AO$21,6,0)="","",HLOOKUP(T$1,[1]토!$A$1:$AO$21,6,0))</f>
        <v>Y</v>
      </c>
      <c r="U6" t="str">
        <f>IF(HLOOKUP(U$1,[1]토!$A$1:$AO$21,6,0)="","",HLOOKUP(U$1,[1]토!$A$1:$AO$21,6,0))</f>
        <v>Y</v>
      </c>
      <c r="V6" t="str">
        <f>IF(HLOOKUP(V$1,[1]토!$A$1:$AO$21,6,0)="","",HLOOKUP(V$1,[1]토!$A$1:$AO$21,6,0))</f>
        <v>N</v>
      </c>
      <c r="W6" t="str">
        <f>IF(HLOOKUP(W$1,[1]토!$A$1:$AO$21,6,0)="","",HLOOKUP(W$1,[1]토!$A$1:$AO$21,6,0))</f>
        <v>N</v>
      </c>
      <c r="X6" t="str">
        <f>IF(HLOOKUP(X$1,[1]토!$A$1:$AO$21,6,0)="","",HLOOKUP(X$1,[1]토!$A$1:$AO$21,6,0))</f>
        <v/>
      </c>
      <c r="Y6" t="str">
        <f>IF(HLOOKUP(Y$1,[1]토!$A$1:$AO$21,6,0)="","",HLOOKUP(Y$1,[1]토!$A$1:$AO$21,6,0))</f>
        <v>정규</v>
      </c>
      <c r="Z6" t="str">
        <f>IF(HLOOKUP(Z$1,[1]토!$A$1:$AO$21,6,0)="","",HLOOKUP(Z$1,[1]토!$A$1:$AO$21,6,0))</f>
        <v>자료</v>
      </c>
      <c r="AA6" t="str">
        <f>IF(HLOOKUP(AA$1,[1]토!$A$1:$AO$21,6,0)="","",HLOOKUP(AA$1,[1]토!$A$1:$AO$21,6,0))</f>
        <v/>
      </c>
      <c r="AB6" t="str">
        <f>IF(HLOOKUP(AB$1,[1]토!$A$1:$AO$21,6,0)="","",HLOOKUP(AB$1,[1]토!$A$1:$AO$21,6,0))</f>
        <v>그룹1</v>
      </c>
      <c r="AC6" t="str">
        <f>IF(HLOOKUP(AC$1,[1]토!$A$1:$AO$21,6,0)="","",HLOOKUP(AC$1,[1]토!$A$1:$AO$21,6,0))</f>
        <v>STEREO</v>
      </c>
      <c r="AD6" t="str">
        <f>IF(HLOOKUP(AD$1,[1]토!$A$1:$AO$21,6,0)="","",HLOOKUP(AD$1,[1]토!$A$1:$AO$21,6,0))</f>
        <v/>
      </c>
      <c r="AE6" s="1" t="str">
        <f>IF(HLOOKUP(AE$1,[1]토!$A$1:$AO$21,6,0)="","",HLOOKUP(AE$1,[1]토!$A$1:$AO$21,6,0))</f>
        <v/>
      </c>
      <c r="AF6">
        <f>IF(HLOOKUP(AF$1,[1]토!$A$1:$AO$21,6,0)="","",HLOOKUP(AF$1,[1]토!$A$1:$AO$21,6,0))</f>
        <v>0.25694444444444448</v>
      </c>
      <c r="AG6" t="str">
        <f>IF(HLOOKUP(AG$1,[1]토!$A$1:$AO$21,6,0)="","",HLOOKUP(AG$1,[1]토!$A$1:$AO$21,6,0))</f>
        <v>None</v>
      </c>
      <c r="AH6" t="str">
        <f>IF(HLOOKUP(AH$1,[1]토!$A$1:$AO$21,6,0)="","",HLOOKUP(AH$1,[1]토!$A$1:$AO$21,6,0))</f>
        <v>Y</v>
      </c>
      <c r="AI6" s="1" t="str">
        <f>IF(HLOOKUP(AI$1,[1]토!$A$1:$AO$21,6,0)="","",HLOOKUP(AI$1,[1]토!$A$1:$AO$21,6,0))</f>
        <v/>
      </c>
      <c r="AJ6">
        <f>IF(HLOOKUP(AJ$1,[1]토!$A$1:$AO$21,6,0)="","",HLOOKUP(AJ$1,[1]토!$A$1:$AO$21,6,0))</f>
        <v>0.25694444444444448</v>
      </c>
      <c r="AK6">
        <f>IF(HLOOKUP(AK$1,[1]토!$A$1:$AO$21,6,0)="","",HLOOKUP(AK$1,[1]토!$A$1:$AO$21,6,0))</f>
        <v>1</v>
      </c>
      <c r="AL6" t="str">
        <f>IF(HLOOKUP(AL$1,[1]토!$A$1:$AO$21,6,0)="","",HLOOKUP(AL$1,[1]토!$A$1:$AO$21,6,0))</f>
        <v/>
      </c>
      <c r="AM6" t="str">
        <f>IF(HLOOKUP(AM$1,[1]토!$A$1:$AO$21,6,0)="","",HLOOKUP(AM$1,[1]토!$A$1:$AO$21,6,0))</f>
        <v>Y</v>
      </c>
      <c r="AN6">
        <f>IF(HLOOKUP(AN$1,[1]토!$A$1:$AO$21,6,0)="","",HLOOKUP(AN$1,[1]토!$A$1:$AO$21,6,0))</f>
        <v>3</v>
      </c>
      <c r="AO6" t="str">
        <f>IF(HLOOKUP(AO$1,[1]토!$A$1:$AO$21,6,0)="","",HLOOKUP(AO$1,[1]토!$A$1:$AO$21,6,0))</f>
        <v>01:05:15:27</v>
      </c>
    </row>
    <row r="7" spans="1:41" x14ac:dyDescent="0.3">
      <c r="A7" t="str">
        <f>IF(HLOOKUP(A$1,[1]토!$A$1:$AO$21,7,0)="","",HLOOKUP(A$1,[1]토!$A$1:$AO$21,7,0))</f>
        <v>2023.08.12</v>
      </c>
      <c r="B7" s="1">
        <f>IF(HLOOKUP(B$1,[1]토!$A$1:$AO$21,7,0)="","",HLOOKUP(B$1,[1]토!$A$1:$AO$21,7,0))</f>
        <v>0.3125</v>
      </c>
      <c r="C7" s="1">
        <f>IF(HLOOKUP(C$1,[1]토!$A$1:$AO$21,7,0)="","",HLOOKUP(C$1,[1]토!$A$1:$AO$21,7,0))</f>
        <v>0.37152777777777773</v>
      </c>
      <c r="D7">
        <f>IF(HLOOKUP(D$1,[1]토!$A$1:$AO$21,7,0)="","",HLOOKUP(D$1,[1]토!$A$1:$AO$21,7,0))</f>
        <v>85</v>
      </c>
      <c r="E7">
        <f>IF(HLOOKUP(E$1,[1]토!$A$1:$AO$21,7,0)="","",HLOOKUP(E$1,[1]토!$A$1:$AO$21,7,0))</f>
        <v>82</v>
      </c>
      <c r="F7" t="str">
        <f>IF(HLOOKUP(F$1,[1]토!$A$1:$AO$21,7,0)="","",HLOOKUP(F$1,[1]토!$A$1:$AO$21,7,0))</f>
        <v>D20-B030</v>
      </c>
      <c r="G7" t="str">
        <f>IF(HLOOKUP(G$1,[1]토!$A$1:$AO$21,7,0)="","",HLOOKUP(G$1,[1]토!$A$1:$AO$21,7,0))</f>
        <v>금쪽같은 내 새끼</v>
      </c>
      <c r="H7" t="str">
        <f>IF(HLOOKUP(H$1,[1]토!$A$1:$AO$21,7,0)="","",HLOOKUP(H$1,[1]토!$A$1:$AO$21,7,0))</f>
        <v>68회(자)</v>
      </c>
      <c r="I7">
        <f>IF(HLOOKUP(I$1,[1]토!$A$1:$AO$21,7,0)="","",HLOOKUP(I$1,[1]토!$A$1:$AO$21,7,0))</f>
        <v>68</v>
      </c>
      <c r="J7" t="str">
        <f>IF(HLOOKUP(J$1,[1]토!$A$1:$AO$21,7,0)="","",HLOOKUP(J$1,[1]토!$A$1:$AO$21,7,0))</f>
        <v>순환</v>
      </c>
      <c r="K7" t="str">
        <f>IF(HLOOKUP(K$1,[1]토!$A$1:$AO$21,7,0)="","",HLOOKUP(K$1,[1]토!$A$1:$AO$21,7,0))</f>
        <v>재방</v>
      </c>
      <c r="L7" t="str">
        <f>IF(HLOOKUP(L$1,[1]토!$A$1:$AO$21,7,0)="","",HLOOKUP(L$1,[1]토!$A$1:$AO$21,7,0))</f>
        <v>HD</v>
      </c>
      <c r="M7" t="str">
        <f>IF(HLOOKUP(M$1,[1]토!$A$1:$AO$21,7,0)="","",HLOOKUP(M$1,[1]토!$A$1:$AO$21,7,0))</f>
        <v>Y</v>
      </c>
      <c r="N7" t="str">
        <f>IF(HLOOKUP(N$1,[1]토!$A$1:$AO$21,7,0)="","",HLOOKUP(N$1,[1]토!$A$1:$AO$21,7,0))</f>
        <v>N</v>
      </c>
      <c r="O7" t="str">
        <f>IF(HLOOKUP(O$1,[1]토!$A$1:$AO$21,7,0)="","",HLOOKUP(O$1,[1]토!$A$1:$AO$21,7,0))</f>
        <v>N</v>
      </c>
      <c r="P7" t="str">
        <f>IF(HLOOKUP(P$1,[1]토!$A$1:$AO$21,7,0)="","",HLOOKUP(P$1,[1]토!$A$1:$AO$21,7,0))</f>
        <v>12 세</v>
      </c>
      <c r="Q7">
        <f>IF(HLOOKUP(Q$1,[1]토!$A$1:$AO$21,7,0)="","",HLOOKUP(Q$1,[1]토!$A$1:$AO$21,7,0))</f>
        <v>85</v>
      </c>
      <c r="R7" t="str">
        <f>IF(HLOOKUP(R$1,[1]토!$A$1:$AO$21,7,0)="","",HLOOKUP(R$1,[1]토!$A$1:$AO$21,7,0))</f>
        <v/>
      </c>
      <c r="S7" t="str">
        <f>IF(HLOOKUP(S$1,[1]토!$A$1:$AO$21,7,0)="","",HLOOKUP(S$1,[1]토!$A$1:$AO$21,7,0))</f>
        <v>N</v>
      </c>
      <c r="T7" t="str">
        <f>IF(HLOOKUP(T$1,[1]토!$A$1:$AO$21,7,0)="","",HLOOKUP(T$1,[1]토!$A$1:$AO$21,7,0))</f>
        <v>N</v>
      </c>
      <c r="U7" t="str">
        <f>IF(HLOOKUP(U$1,[1]토!$A$1:$AO$21,7,0)="","",HLOOKUP(U$1,[1]토!$A$1:$AO$21,7,0))</f>
        <v>N</v>
      </c>
      <c r="V7" t="str">
        <f>IF(HLOOKUP(V$1,[1]토!$A$1:$AO$21,7,0)="","",HLOOKUP(V$1,[1]토!$A$1:$AO$21,7,0))</f>
        <v>N</v>
      </c>
      <c r="W7" t="str">
        <f>IF(HLOOKUP(W$1,[1]토!$A$1:$AO$21,7,0)="","",HLOOKUP(W$1,[1]토!$A$1:$AO$21,7,0))</f>
        <v>N</v>
      </c>
      <c r="X7" t="str">
        <f>IF(HLOOKUP(X$1,[1]토!$A$1:$AO$21,7,0)="","",HLOOKUP(X$1,[1]토!$A$1:$AO$21,7,0))</f>
        <v/>
      </c>
      <c r="Y7" t="str">
        <f>IF(HLOOKUP(Y$1,[1]토!$A$1:$AO$21,7,0)="","",HLOOKUP(Y$1,[1]토!$A$1:$AO$21,7,0))</f>
        <v>정규</v>
      </c>
      <c r="Z7" t="str">
        <f>IF(HLOOKUP(Z$1,[1]토!$A$1:$AO$21,7,0)="","",HLOOKUP(Z$1,[1]토!$A$1:$AO$21,7,0))</f>
        <v/>
      </c>
      <c r="AA7" t="str">
        <f>IF(HLOOKUP(AA$1,[1]토!$A$1:$AO$21,7,0)="","",HLOOKUP(AA$1,[1]토!$A$1:$AO$21,7,0))</f>
        <v/>
      </c>
      <c r="AB7" t="str">
        <f>IF(HLOOKUP(AB$1,[1]토!$A$1:$AO$21,7,0)="","",HLOOKUP(AB$1,[1]토!$A$1:$AO$21,7,0))</f>
        <v>그룹1</v>
      </c>
      <c r="AC7" t="str">
        <f>IF(HLOOKUP(AC$1,[1]토!$A$1:$AO$21,7,0)="","",HLOOKUP(AC$1,[1]토!$A$1:$AO$21,7,0))</f>
        <v>STEREO</v>
      </c>
      <c r="AD7" t="str">
        <f>IF(HLOOKUP(AD$1,[1]토!$A$1:$AO$21,7,0)="","",HLOOKUP(AD$1,[1]토!$A$1:$AO$21,7,0))</f>
        <v/>
      </c>
      <c r="AE7" s="1" t="str">
        <f>IF(HLOOKUP(AE$1,[1]토!$A$1:$AO$21,7,0)="","",HLOOKUP(AE$1,[1]토!$A$1:$AO$21,7,0))</f>
        <v/>
      </c>
      <c r="AF7">
        <f>IF(HLOOKUP(AF$1,[1]토!$A$1:$AO$21,7,0)="","",HLOOKUP(AF$1,[1]토!$A$1:$AO$21,7,0))</f>
        <v>0.3125</v>
      </c>
      <c r="AG7" t="str">
        <f>IF(HLOOKUP(AG$1,[1]토!$A$1:$AO$21,7,0)="","",HLOOKUP(AG$1,[1]토!$A$1:$AO$21,7,0))</f>
        <v>None</v>
      </c>
      <c r="AH7" t="str">
        <f>IF(HLOOKUP(AH$1,[1]토!$A$1:$AO$21,7,0)="","",HLOOKUP(AH$1,[1]토!$A$1:$AO$21,7,0))</f>
        <v>Y</v>
      </c>
      <c r="AI7" s="1" t="str">
        <f>IF(HLOOKUP(AI$1,[1]토!$A$1:$AO$21,7,0)="","",HLOOKUP(AI$1,[1]토!$A$1:$AO$21,7,0))</f>
        <v/>
      </c>
      <c r="AJ7">
        <f>IF(HLOOKUP(AJ$1,[1]토!$A$1:$AO$21,7,0)="","",HLOOKUP(AJ$1,[1]토!$A$1:$AO$21,7,0))</f>
        <v>0.3125</v>
      </c>
      <c r="AK7">
        <f>IF(HLOOKUP(AK$1,[1]토!$A$1:$AO$21,7,0)="","",HLOOKUP(AK$1,[1]토!$A$1:$AO$21,7,0))</f>
        <v>1</v>
      </c>
      <c r="AL7" t="str">
        <f>IF(HLOOKUP(AL$1,[1]토!$A$1:$AO$21,7,0)="","",HLOOKUP(AL$1,[1]토!$A$1:$AO$21,7,0))</f>
        <v/>
      </c>
      <c r="AM7" t="str">
        <f>IF(HLOOKUP(AM$1,[1]토!$A$1:$AO$21,7,0)="","",HLOOKUP(AM$1,[1]토!$A$1:$AO$21,7,0))</f>
        <v>Y</v>
      </c>
      <c r="AN7">
        <f>IF(HLOOKUP(AN$1,[1]토!$A$1:$AO$21,7,0)="","",HLOOKUP(AN$1,[1]토!$A$1:$AO$21,7,0))</f>
        <v>3</v>
      </c>
      <c r="AO7" t="str">
        <f>IF(HLOOKUP(AO$1,[1]토!$A$1:$AO$21,7,0)="","",HLOOKUP(AO$1,[1]토!$A$1:$AO$21,7,0))</f>
        <v>01:08:28:27</v>
      </c>
    </row>
    <row r="8" spans="1:41" x14ac:dyDescent="0.3">
      <c r="A8" t="str">
        <f>IF(HLOOKUP(A$1,[1]토!$A$1:$AO$21,8,0)="","",HLOOKUP(A$1,[1]토!$A$1:$AO$21,8,0))</f>
        <v>2023.08.12</v>
      </c>
      <c r="B8" s="1">
        <f>IF(HLOOKUP(B$1,[1]토!$A$1:$AO$21,8,0)="","",HLOOKUP(B$1,[1]토!$A$1:$AO$21,8,0))</f>
        <v>0.37152777777777773</v>
      </c>
      <c r="C8" s="1">
        <f>IF(HLOOKUP(C$1,[1]토!$A$1:$AO$21,8,0)="","",HLOOKUP(C$1,[1]토!$A$1:$AO$21,8,0))</f>
        <v>0.44444444444444442</v>
      </c>
      <c r="D8">
        <f>IF(HLOOKUP(D$1,[1]토!$A$1:$AO$21,8,0)="","",HLOOKUP(D$1,[1]토!$A$1:$AO$21,8,0))</f>
        <v>105</v>
      </c>
      <c r="E8">
        <f>IF(HLOOKUP(E$1,[1]토!$A$1:$AO$21,8,0)="","",HLOOKUP(E$1,[1]토!$A$1:$AO$21,8,0))</f>
        <v>103</v>
      </c>
      <c r="F8" t="str">
        <f>IF(HLOOKUP(F$1,[1]토!$A$1:$AO$21,8,0)="","",HLOOKUP(F$1,[1]토!$A$1:$AO$21,8,0))</f>
        <v>Y15-B001</v>
      </c>
      <c r="G8" t="str">
        <f>IF(HLOOKUP(G$1,[1]토!$A$1:$AO$21,8,0)="","",HLOOKUP(G$1,[1]토!$A$1:$AO$21,8,0))</f>
        <v>나혼자산다</v>
      </c>
      <c r="H8" t="str">
        <f>IF(HLOOKUP(H$1,[1]토!$A$1:$AO$21,8,0)="","",HLOOKUP(H$1,[1]토!$A$1:$AO$21,8,0))</f>
        <v>492회</v>
      </c>
      <c r="I8">
        <f>IF(HLOOKUP(I$1,[1]토!$A$1:$AO$21,8,0)="","",HLOOKUP(I$1,[1]토!$A$1:$AO$21,8,0))</f>
        <v>492</v>
      </c>
      <c r="J8" t="str">
        <f>IF(HLOOKUP(J$1,[1]토!$A$1:$AO$21,8,0)="","",HLOOKUP(J$1,[1]토!$A$1:$AO$21,8,0))</f>
        <v>순환</v>
      </c>
      <c r="K8" t="str">
        <f>IF(HLOOKUP(K$1,[1]토!$A$1:$AO$21,8,0)="","",HLOOKUP(K$1,[1]토!$A$1:$AO$21,8,0))</f>
        <v>재방</v>
      </c>
      <c r="L8" t="str">
        <f>IF(HLOOKUP(L$1,[1]토!$A$1:$AO$21,8,0)="","",HLOOKUP(L$1,[1]토!$A$1:$AO$21,8,0))</f>
        <v>HD</v>
      </c>
      <c r="M8" t="str">
        <f>IF(HLOOKUP(M$1,[1]토!$A$1:$AO$21,8,0)="","",HLOOKUP(M$1,[1]토!$A$1:$AO$21,8,0))</f>
        <v>N</v>
      </c>
      <c r="N8" t="str">
        <f>IF(HLOOKUP(N$1,[1]토!$A$1:$AO$21,8,0)="","",HLOOKUP(N$1,[1]토!$A$1:$AO$21,8,0))</f>
        <v>N</v>
      </c>
      <c r="O8" t="str">
        <f>IF(HLOOKUP(O$1,[1]토!$A$1:$AO$21,8,0)="","",HLOOKUP(O$1,[1]토!$A$1:$AO$21,8,0))</f>
        <v>N</v>
      </c>
      <c r="P8" t="str">
        <f>IF(HLOOKUP(P$1,[1]토!$A$1:$AO$21,8,0)="","",HLOOKUP(P$1,[1]토!$A$1:$AO$21,8,0))</f>
        <v>15 세</v>
      </c>
      <c r="Q8">
        <f>IF(HLOOKUP(Q$1,[1]토!$A$1:$AO$21,8,0)="","",HLOOKUP(Q$1,[1]토!$A$1:$AO$21,8,0))</f>
        <v>105</v>
      </c>
      <c r="R8" t="str">
        <f>IF(HLOOKUP(R$1,[1]토!$A$1:$AO$21,8,0)="","",HLOOKUP(R$1,[1]토!$A$1:$AO$21,8,0))</f>
        <v/>
      </c>
      <c r="S8" t="str">
        <f>IF(HLOOKUP(S$1,[1]토!$A$1:$AO$21,8,0)="","",HLOOKUP(S$1,[1]토!$A$1:$AO$21,8,0))</f>
        <v>N</v>
      </c>
      <c r="T8" t="str">
        <f>IF(HLOOKUP(T$1,[1]토!$A$1:$AO$21,8,0)="","",HLOOKUP(T$1,[1]토!$A$1:$AO$21,8,0))</f>
        <v>Y</v>
      </c>
      <c r="U8" t="str">
        <f>IF(HLOOKUP(U$1,[1]토!$A$1:$AO$21,8,0)="","",HLOOKUP(U$1,[1]토!$A$1:$AO$21,8,0))</f>
        <v>Y</v>
      </c>
      <c r="V8" t="str">
        <f>IF(HLOOKUP(V$1,[1]토!$A$1:$AO$21,8,0)="","",HLOOKUP(V$1,[1]토!$A$1:$AO$21,8,0))</f>
        <v>N</v>
      </c>
      <c r="W8" t="str">
        <f>IF(HLOOKUP(W$1,[1]토!$A$1:$AO$21,8,0)="","",HLOOKUP(W$1,[1]토!$A$1:$AO$21,8,0))</f>
        <v>N</v>
      </c>
      <c r="X8" t="str">
        <f>IF(HLOOKUP(X$1,[1]토!$A$1:$AO$21,8,0)="","",HLOOKUP(X$1,[1]토!$A$1:$AO$21,8,0))</f>
        <v/>
      </c>
      <c r="Y8" t="str">
        <f>IF(HLOOKUP(Y$1,[1]토!$A$1:$AO$21,8,0)="","",HLOOKUP(Y$1,[1]토!$A$1:$AO$21,8,0))</f>
        <v>정규</v>
      </c>
      <c r="Z8" t="str">
        <f>IF(HLOOKUP(Z$1,[1]토!$A$1:$AO$21,8,0)="","",HLOOKUP(Z$1,[1]토!$A$1:$AO$21,8,0))</f>
        <v>자료</v>
      </c>
      <c r="AA8" t="str">
        <f>IF(HLOOKUP(AA$1,[1]토!$A$1:$AO$21,8,0)="","",HLOOKUP(AA$1,[1]토!$A$1:$AO$21,8,0))</f>
        <v/>
      </c>
      <c r="AB8" t="str">
        <f>IF(HLOOKUP(AB$1,[1]토!$A$1:$AO$21,8,0)="","",HLOOKUP(AB$1,[1]토!$A$1:$AO$21,8,0))</f>
        <v>그룹1</v>
      </c>
      <c r="AC8" t="str">
        <f>IF(HLOOKUP(AC$1,[1]토!$A$1:$AO$21,8,0)="","",HLOOKUP(AC$1,[1]토!$A$1:$AO$21,8,0))</f>
        <v>STEREO</v>
      </c>
      <c r="AD8" t="str">
        <f>IF(HLOOKUP(AD$1,[1]토!$A$1:$AO$21,8,0)="","",HLOOKUP(AD$1,[1]토!$A$1:$AO$21,8,0))</f>
        <v/>
      </c>
      <c r="AE8" s="1" t="str">
        <f>IF(HLOOKUP(AE$1,[1]토!$A$1:$AO$21,8,0)="","",HLOOKUP(AE$1,[1]토!$A$1:$AO$21,8,0))</f>
        <v/>
      </c>
      <c r="AF8">
        <f>IF(HLOOKUP(AF$1,[1]토!$A$1:$AO$21,8,0)="","",HLOOKUP(AF$1,[1]토!$A$1:$AO$21,8,0))</f>
        <v>0.37152777777777773</v>
      </c>
      <c r="AG8" t="str">
        <f>IF(HLOOKUP(AG$1,[1]토!$A$1:$AO$21,8,0)="","",HLOOKUP(AG$1,[1]토!$A$1:$AO$21,8,0))</f>
        <v>None</v>
      </c>
      <c r="AH8" t="str">
        <f>IF(HLOOKUP(AH$1,[1]토!$A$1:$AO$21,8,0)="","",HLOOKUP(AH$1,[1]토!$A$1:$AO$21,8,0))</f>
        <v>N</v>
      </c>
      <c r="AI8" s="1" t="str">
        <f>IF(HLOOKUP(AI$1,[1]토!$A$1:$AO$21,8,0)="","",HLOOKUP(AI$1,[1]토!$A$1:$AO$21,8,0))</f>
        <v>Y</v>
      </c>
      <c r="AJ8">
        <f>IF(HLOOKUP(AJ$1,[1]토!$A$1:$AO$21,8,0)="","",HLOOKUP(AJ$1,[1]토!$A$1:$AO$21,8,0))</f>
        <v>0.37152777777777773</v>
      </c>
      <c r="AK8">
        <f>IF(HLOOKUP(AK$1,[1]토!$A$1:$AO$21,8,0)="","",HLOOKUP(AK$1,[1]토!$A$1:$AO$21,8,0))</f>
        <v>1</v>
      </c>
      <c r="AL8" t="str">
        <f>IF(HLOOKUP(AL$1,[1]토!$A$1:$AO$21,8,0)="","",HLOOKUP(AL$1,[1]토!$A$1:$AO$21,8,0))</f>
        <v/>
      </c>
      <c r="AM8" t="str">
        <f>IF(HLOOKUP(AM$1,[1]토!$A$1:$AO$21,8,0)="","",HLOOKUP(AM$1,[1]토!$A$1:$AO$21,8,0))</f>
        <v>Y</v>
      </c>
      <c r="AN8">
        <f>IF(HLOOKUP(AN$1,[1]토!$A$1:$AO$21,8,0)="","",HLOOKUP(AN$1,[1]토!$A$1:$AO$21,8,0))</f>
        <v>3</v>
      </c>
      <c r="AO8" t="str">
        <f>IF(HLOOKUP(AO$1,[1]토!$A$1:$AO$21,8,0)="","",HLOOKUP(AO$1,[1]토!$A$1:$AO$21,8,0))</f>
        <v>01:26:10:15</v>
      </c>
    </row>
    <row r="9" spans="1:41" x14ac:dyDescent="0.3">
      <c r="A9" t="str">
        <f>IF(HLOOKUP(A$1,[1]토!$A$1:$AO$21,9,0)="","",HLOOKUP(A$1,[1]토!$A$1:$AO$21,9,0))</f>
        <v>2023.08.12</v>
      </c>
      <c r="B9" s="1">
        <f>IF(HLOOKUP(B$1,[1]토!$A$1:$AO$21,9,0)="","",HLOOKUP(B$1,[1]토!$A$1:$AO$21,9,0))</f>
        <v>0.44444444444444442</v>
      </c>
      <c r="C9" s="1">
        <f>IF(HLOOKUP(C$1,[1]토!$A$1:$AO$21,9,0)="","",HLOOKUP(C$1,[1]토!$A$1:$AO$21,9,0))</f>
        <v>0.52777777777777779</v>
      </c>
      <c r="D9">
        <f>IF(HLOOKUP(D$1,[1]토!$A$1:$AO$21,9,0)="","",HLOOKUP(D$1,[1]토!$A$1:$AO$21,9,0))</f>
        <v>120</v>
      </c>
      <c r="E9">
        <f>IF(HLOOKUP(E$1,[1]토!$A$1:$AO$21,9,0)="","",HLOOKUP(E$1,[1]토!$A$1:$AO$21,9,0))</f>
        <v>113</v>
      </c>
      <c r="F9" t="str">
        <f>IF(HLOOKUP(F$1,[1]토!$A$1:$AO$21,9,0)="","",HLOOKUP(F$1,[1]토!$A$1:$AO$21,9,0))</f>
        <v>D22-B027</v>
      </c>
      <c r="G9" t="str">
        <f>IF(HLOOKUP(G$1,[1]토!$A$1:$AO$21,9,0)="","",HLOOKUP(G$1,[1]토!$A$1:$AO$21,9,0))</f>
        <v>유 퀴즈 온 더 블럭</v>
      </c>
      <c r="H9" t="str">
        <f>IF(HLOOKUP(H$1,[1]토!$A$1:$AO$21,9,0)="","",HLOOKUP(H$1,[1]토!$A$1:$AO$21,9,0))</f>
        <v>156회</v>
      </c>
      <c r="I9">
        <f>IF(HLOOKUP(I$1,[1]토!$A$1:$AO$21,9,0)="","",HLOOKUP(I$1,[1]토!$A$1:$AO$21,9,0))</f>
        <v>156</v>
      </c>
      <c r="J9" t="str">
        <f>IF(HLOOKUP(J$1,[1]토!$A$1:$AO$21,9,0)="","",HLOOKUP(J$1,[1]토!$A$1:$AO$21,9,0))</f>
        <v>순환</v>
      </c>
      <c r="K9" t="str">
        <f>IF(HLOOKUP(K$1,[1]토!$A$1:$AO$21,9,0)="","",HLOOKUP(K$1,[1]토!$A$1:$AO$21,9,0))</f>
        <v>재방</v>
      </c>
      <c r="L9" t="str">
        <f>IF(HLOOKUP(L$1,[1]토!$A$1:$AO$21,9,0)="","",HLOOKUP(L$1,[1]토!$A$1:$AO$21,9,0))</f>
        <v>HD</v>
      </c>
      <c r="M9" t="str">
        <f>IF(HLOOKUP(M$1,[1]토!$A$1:$AO$21,9,0)="","",HLOOKUP(M$1,[1]토!$A$1:$AO$21,9,0))</f>
        <v>N</v>
      </c>
      <c r="N9" t="str">
        <f>IF(HLOOKUP(N$1,[1]토!$A$1:$AO$21,9,0)="","",HLOOKUP(N$1,[1]토!$A$1:$AO$21,9,0))</f>
        <v>N</v>
      </c>
      <c r="O9" t="str">
        <f>IF(HLOOKUP(O$1,[1]토!$A$1:$AO$21,9,0)="","",HLOOKUP(O$1,[1]토!$A$1:$AO$21,9,0))</f>
        <v>N</v>
      </c>
      <c r="P9" t="str">
        <f>IF(HLOOKUP(P$1,[1]토!$A$1:$AO$21,9,0)="","",HLOOKUP(P$1,[1]토!$A$1:$AO$21,9,0))</f>
        <v>모든연령</v>
      </c>
      <c r="Q9">
        <f>IF(HLOOKUP(Q$1,[1]토!$A$1:$AO$21,9,0)="","",HLOOKUP(Q$1,[1]토!$A$1:$AO$21,9,0))</f>
        <v>120</v>
      </c>
      <c r="R9" t="str">
        <f>IF(HLOOKUP(R$1,[1]토!$A$1:$AO$21,9,0)="","",HLOOKUP(R$1,[1]토!$A$1:$AO$21,9,0))</f>
        <v/>
      </c>
      <c r="S9" t="str">
        <f>IF(HLOOKUP(S$1,[1]토!$A$1:$AO$21,9,0)="","",HLOOKUP(S$1,[1]토!$A$1:$AO$21,9,0))</f>
        <v>N</v>
      </c>
      <c r="T9" t="str">
        <f>IF(HLOOKUP(T$1,[1]토!$A$1:$AO$21,9,0)="","",HLOOKUP(T$1,[1]토!$A$1:$AO$21,9,0))</f>
        <v>N</v>
      </c>
      <c r="U9" t="str">
        <f>IF(HLOOKUP(U$1,[1]토!$A$1:$AO$21,9,0)="","",HLOOKUP(U$1,[1]토!$A$1:$AO$21,9,0))</f>
        <v>N</v>
      </c>
      <c r="V9" t="str">
        <f>IF(HLOOKUP(V$1,[1]토!$A$1:$AO$21,9,0)="","",HLOOKUP(V$1,[1]토!$A$1:$AO$21,9,0))</f>
        <v>N</v>
      </c>
      <c r="W9" t="str">
        <f>IF(HLOOKUP(W$1,[1]토!$A$1:$AO$21,9,0)="","",HLOOKUP(W$1,[1]토!$A$1:$AO$21,9,0))</f>
        <v>N</v>
      </c>
      <c r="X9" t="str">
        <f>IF(HLOOKUP(X$1,[1]토!$A$1:$AO$21,9,0)="","",HLOOKUP(X$1,[1]토!$A$1:$AO$21,9,0))</f>
        <v/>
      </c>
      <c r="Y9" t="str">
        <f>IF(HLOOKUP(Y$1,[1]토!$A$1:$AO$21,9,0)="","",HLOOKUP(Y$1,[1]토!$A$1:$AO$21,9,0))</f>
        <v>정규</v>
      </c>
      <c r="Z9" t="str">
        <f>IF(HLOOKUP(Z$1,[1]토!$A$1:$AO$21,9,0)="","",HLOOKUP(Z$1,[1]토!$A$1:$AO$21,9,0))</f>
        <v>자료</v>
      </c>
      <c r="AA9" t="str">
        <f>IF(HLOOKUP(AA$1,[1]토!$A$1:$AO$21,9,0)="","",HLOOKUP(AA$1,[1]토!$A$1:$AO$21,9,0))</f>
        <v/>
      </c>
      <c r="AB9" t="str">
        <f>IF(HLOOKUP(AB$1,[1]토!$A$1:$AO$21,9,0)="","",HLOOKUP(AB$1,[1]토!$A$1:$AO$21,9,0))</f>
        <v>그룹1</v>
      </c>
      <c r="AC9" t="str">
        <f>IF(HLOOKUP(AC$1,[1]토!$A$1:$AO$21,9,0)="","",HLOOKUP(AC$1,[1]토!$A$1:$AO$21,9,0))</f>
        <v>STEREO</v>
      </c>
      <c r="AD9" t="str">
        <f>IF(HLOOKUP(AD$1,[1]토!$A$1:$AO$21,9,0)="","",HLOOKUP(AD$1,[1]토!$A$1:$AO$21,9,0))</f>
        <v/>
      </c>
      <c r="AE9" s="1" t="str">
        <f>IF(HLOOKUP(AE$1,[1]토!$A$1:$AO$21,9,0)="","",HLOOKUP(AE$1,[1]토!$A$1:$AO$21,9,0))</f>
        <v/>
      </c>
      <c r="AF9">
        <f>IF(HLOOKUP(AF$1,[1]토!$A$1:$AO$21,9,0)="","",HLOOKUP(AF$1,[1]토!$A$1:$AO$21,9,0))</f>
        <v>0.44444444444444442</v>
      </c>
      <c r="AG9" t="str">
        <f>IF(HLOOKUP(AG$1,[1]토!$A$1:$AO$21,9,0)="","",HLOOKUP(AG$1,[1]토!$A$1:$AO$21,9,0))</f>
        <v>None</v>
      </c>
      <c r="AH9" t="str">
        <f>IF(HLOOKUP(AH$1,[1]토!$A$1:$AO$21,9,0)="","",HLOOKUP(AH$1,[1]토!$A$1:$AO$21,9,0))</f>
        <v>Y</v>
      </c>
      <c r="AI9" s="1" t="str">
        <f>IF(HLOOKUP(AI$1,[1]토!$A$1:$AO$21,9,0)="","",HLOOKUP(AI$1,[1]토!$A$1:$AO$21,9,0))</f>
        <v/>
      </c>
      <c r="AJ9">
        <f>IF(HLOOKUP(AJ$1,[1]토!$A$1:$AO$21,9,0)="","",HLOOKUP(AJ$1,[1]토!$A$1:$AO$21,9,0))</f>
        <v>0.44444444444444442</v>
      </c>
      <c r="AK9">
        <f>IF(HLOOKUP(AK$1,[1]토!$A$1:$AO$21,9,0)="","",HLOOKUP(AK$1,[1]토!$A$1:$AO$21,9,0))</f>
        <v>1</v>
      </c>
      <c r="AL9" t="str">
        <f>IF(HLOOKUP(AL$1,[1]토!$A$1:$AO$21,9,0)="","",HLOOKUP(AL$1,[1]토!$A$1:$AO$21,9,0))</f>
        <v/>
      </c>
      <c r="AM9" t="str">
        <f>IF(HLOOKUP(AM$1,[1]토!$A$1:$AO$21,9,0)="","",HLOOKUP(AM$1,[1]토!$A$1:$AO$21,9,0))</f>
        <v>Y</v>
      </c>
      <c r="AN9">
        <f>IF(HLOOKUP(AN$1,[1]토!$A$1:$AO$21,9,0)="","",HLOOKUP(AN$1,[1]토!$A$1:$AO$21,9,0))</f>
        <v>4</v>
      </c>
      <c r="AO9" t="str">
        <f>IF(HLOOKUP(AO$1,[1]토!$A$1:$AO$21,9,0)="","",HLOOKUP(AO$1,[1]토!$A$1:$AO$21,9,0))</f>
        <v>01:34:21:28</v>
      </c>
    </row>
    <row r="10" spans="1:41" x14ac:dyDescent="0.3">
      <c r="A10" t="str">
        <f>IF(HLOOKUP(A$1,[1]토!$A$1:$AO$21,10,0)="","",HLOOKUP(A$1,[1]토!$A$1:$AO$21,10,0))</f>
        <v>2023.08.12</v>
      </c>
      <c r="B10" s="1">
        <f>IF(HLOOKUP(B$1,[1]토!$A$1:$AO$21,10,0)="","",HLOOKUP(B$1,[1]토!$A$1:$AO$21,10,0))</f>
        <v>0.52777777777777779</v>
      </c>
      <c r="C10" s="1">
        <f>IF(HLOOKUP(C$1,[1]토!$A$1:$AO$21,10,0)="","",HLOOKUP(C$1,[1]토!$A$1:$AO$21,10,0))</f>
        <v>0.58680555555555558</v>
      </c>
      <c r="D10">
        <f>IF(HLOOKUP(D$1,[1]토!$A$1:$AO$21,10,0)="","",HLOOKUP(D$1,[1]토!$A$1:$AO$21,10,0))</f>
        <v>85</v>
      </c>
      <c r="E10">
        <f>IF(HLOOKUP(E$1,[1]토!$A$1:$AO$21,10,0)="","",HLOOKUP(E$1,[1]토!$A$1:$AO$21,10,0))</f>
        <v>0</v>
      </c>
      <c r="F10" t="str">
        <f>IF(HLOOKUP(F$1,[1]토!$A$1:$AO$21,10,0)="","",HLOOKUP(F$1,[1]토!$A$1:$AO$21,10,0))</f>
        <v>D20-B030</v>
      </c>
      <c r="G10" t="str">
        <f>IF(HLOOKUP(G$1,[1]토!$A$1:$AO$21,10,0)="","",HLOOKUP(G$1,[1]토!$A$1:$AO$21,10,0))</f>
        <v>금쪽같은 내 새끼</v>
      </c>
      <c r="H10" t="str">
        <f>IF(HLOOKUP(H$1,[1]토!$A$1:$AO$21,10,0)="","",HLOOKUP(H$1,[1]토!$A$1:$AO$21,10,0))</f>
        <v/>
      </c>
      <c r="I10">
        <f>IF(HLOOKUP(I$1,[1]토!$A$1:$AO$21,10,0)="","",HLOOKUP(I$1,[1]토!$A$1:$AO$21,10,0))</f>
        <v>156</v>
      </c>
      <c r="J10" t="str">
        <f>IF(HLOOKUP(J$1,[1]토!$A$1:$AO$21,10,0)="","",HLOOKUP(J$1,[1]토!$A$1:$AO$21,10,0))</f>
        <v>초방</v>
      </c>
      <c r="K10" t="str">
        <f>IF(HLOOKUP(K$1,[1]토!$A$1:$AO$21,10,0)="","",HLOOKUP(K$1,[1]토!$A$1:$AO$21,10,0))</f>
        <v>본방</v>
      </c>
      <c r="L10" t="str">
        <f>IF(HLOOKUP(L$1,[1]토!$A$1:$AO$21,10,0)="","",HLOOKUP(L$1,[1]토!$A$1:$AO$21,10,0))</f>
        <v>HD</v>
      </c>
      <c r="M10" t="str">
        <f>IF(HLOOKUP(M$1,[1]토!$A$1:$AO$21,10,0)="","",HLOOKUP(M$1,[1]토!$A$1:$AO$21,10,0))</f>
        <v/>
      </c>
      <c r="N10" t="str">
        <f>IF(HLOOKUP(N$1,[1]토!$A$1:$AO$21,10,0)="","",HLOOKUP(N$1,[1]토!$A$1:$AO$21,10,0))</f>
        <v/>
      </c>
      <c r="O10" t="str">
        <f>IF(HLOOKUP(O$1,[1]토!$A$1:$AO$21,10,0)="","",HLOOKUP(O$1,[1]토!$A$1:$AO$21,10,0))</f>
        <v/>
      </c>
      <c r="P10" t="str">
        <f>IF(HLOOKUP(P$1,[1]토!$A$1:$AO$21,10,0)="","",HLOOKUP(P$1,[1]토!$A$1:$AO$21,10,0))</f>
        <v>12 세</v>
      </c>
      <c r="Q10">
        <f>IF(HLOOKUP(Q$1,[1]토!$A$1:$AO$21,10,0)="","",HLOOKUP(Q$1,[1]토!$A$1:$AO$21,10,0))</f>
        <v>85</v>
      </c>
      <c r="R10" t="str">
        <f>IF(HLOOKUP(R$1,[1]토!$A$1:$AO$21,10,0)="","",HLOOKUP(R$1,[1]토!$A$1:$AO$21,10,0))</f>
        <v/>
      </c>
      <c r="S10" t="str">
        <f>IF(HLOOKUP(S$1,[1]토!$A$1:$AO$21,10,0)="","",HLOOKUP(S$1,[1]토!$A$1:$AO$21,10,0))</f>
        <v/>
      </c>
      <c r="T10" t="str">
        <f>IF(HLOOKUP(T$1,[1]토!$A$1:$AO$21,10,0)="","",HLOOKUP(T$1,[1]토!$A$1:$AO$21,10,0))</f>
        <v/>
      </c>
      <c r="U10" t="str">
        <f>IF(HLOOKUP(U$1,[1]토!$A$1:$AO$21,10,0)="","",HLOOKUP(U$1,[1]토!$A$1:$AO$21,10,0))</f>
        <v/>
      </c>
      <c r="V10" t="str">
        <f>IF(HLOOKUP(V$1,[1]토!$A$1:$AO$21,10,0)="","",HLOOKUP(V$1,[1]토!$A$1:$AO$21,10,0))</f>
        <v/>
      </c>
      <c r="W10" t="str">
        <f>IF(HLOOKUP(W$1,[1]토!$A$1:$AO$21,10,0)="","",HLOOKUP(W$1,[1]토!$A$1:$AO$21,10,0))</f>
        <v/>
      </c>
      <c r="X10" t="str">
        <f>IF(HLOOKUP(X$1,[1]토!$A$1:$AO$21,10,0)="","",HLOOKUP(X$1,[1]토!$A$1:$AO$21,10,0))</f>
        <v/>
      </c>
      <c r="Y10" t="str">
        <f>IF(HLOOKUP(Y$1,[1]토!$A$1:$AO$21,10,0)="","",HLOOKUP(Y$1,[1]토!$A$1:$AO$21,10,0))</f>
        <v>정규</v>
      </c>
      <c r="Z10" t="str">
        <f>IF(HLOOKUP(Z$1,[1]토!$A$1:$AO$21,10,0)="","",HLOOKUP(Z$1,[1]토!$A$1:$AO$21,10,0))</f>
        <v>자료</v>
      </c>
      <c r="AA10" t="str">
        <f>IF(HLOOKUP(AA$1,[1]토!$A$1:$AO$21,10,0)="","",HLOOKUP(AA$1,[1]토!$A$1:$AO$21,10,0))</f>
        <v/>
      </c>
      <c r="AB10" t="str">
        <f>IF(HLOOKUP(AB$1,[1]토!$A$1:$AO$21,10,0)="","",HLOOKUP(AB$1,[1]토!$A$1:$AO$21,10,0))</f>
        <v>그룹1</v>
      </c>
      <c r="AC10" t="str">
        <f>IF(HLOOKUP(AC$1,[1]토!$A$1:$AO$21,10,0)="","",HLOOKUP(AC$1,[1]토!$A$1:$AO$21,10,0))</f>
        <v>STEREO</v>
      </c>
      <c r="AD10" t="str">
        <f>IF(HLOOKUP(AD$1,[1]토!$A$1:$AO$21,10,0)="","",HLOOKUP(AD$1,[1]토!$A$1:$AO$21,10,0))</f>
        <v/>
      </c>
      <c r="AE10" s="1" t="str">
        <f>IF(HLOOKUP(AE$1,[1]토!$A$1:$AO$21,10,0)="","",HLOOKUP(AE$1,[1]토!$A$1:$AO$21,10,0))</f>
        <v/>
      </c>
      <c r="AF10">
        <f>IF(HLOOKUP(AF$1,[1]토!$A$1:$AO$21,10,0)="","",HLOOKUP(AF$1,[1]토!$A$1:$AO$21,10,0))</f>
        <v>0.52777777777777779</v>
      </c>
      <c r="AG10" t="str">
        <f>IF(HLOOKUP(AG$1,[1]토!$A$1:$AO$21,10,0)="","",HLOOKUP(AG$1,[1]토!$A$1:$AO$21,10,0))</f>
        <v>None</v>
      </c>
      <c r="AH10" t="str">
        <f>IF(HLOOKUP(AH$1,[1]토!$A$1:$AO$21,10,0)="","",HLOOKUP(AH$1,[1]토!$A$1:$AO$21,10,0))</f>
        <v>Y</v>
      </c>
      <c r="AI10" s="1" t="str">
        <f>IF(HLOOKUP(AI$1,[1]토!$A$1:$AO$21,10,0)="","",HLOOKUP(AI$1,[1]토!$A$1:$AO$21,10,0))</f>
        <v/>
      </c>
      <c r="AJ10">
        <f>IF(HLOOKUP(AJ$1,[1]토!$A$1:$AO$21,10,0)="","",HLOOKUP(AJ$1,[1]토!$A$1:$AO$21,10,0))</f>
        <v>0.52777777777777779</v>
      </c>
      <c r="AK10">
        <f>IF(HLOOKUP(AK$1,[1]토!$A$1:$AO$21,10,0)="","",HLOOKUP(AK$1,[1]토!$A$1:$AO$21,10,0))</f>
        <v>1</v>
      </c>
      <c r="AL10" t="str">
        <f>IF(HLOOKUP(AL$1,[1]토!$A$1:$AO$21,10,0)="","",HLOOKUP(AL$1,[1]토!$A$1:$AO$21,10,0))</f>
        <v/>
      </c>
      <c r="AM10" t="str">
        <f>IF(HLOOKUP(AM$1,[1]토!$A$1:$AO$21,10,0)="","",HLOOKUP(AM$1,[1]토!$A$1:$AO$21,10,0))</f>
        <v>N</v>
      </c>
      <c r="AN10">
        <f>IF(HLOOKUP(AN$1,[1]토!$A$1:$AO$21,10,0)="","",HLOOKUP(AN$1,[1]토!$A$1:$AO$21,10,0))</f>
        <v>0</v>
      </c>
      <c r="AO10" t="str">
        <f>IF(HLOOKUP(AO$1,[1]토!$A$1:$AO$21,10,0)="","",HLOOKUP(AO$1,[1]토!$A$1:$AO$21,10,0))</f>
        <v>00:00:00:00</v>
      </c>
    </row>
    <row r="11" spans="1:41" x14ac:dyDescent="0.3">
      <c r="A11" t="str">
        <f>IF(HLOOKUP(A$1,[1]토!$A$1:$AO$21,11,0)="","",HLOOKUP(A$1,[1]토!$A$1:$AO$21,11,0))</f>
        <v>2023.08.12</v>
      </c>
      <c r="B11" s="1">
        <f>IF(HLOOKUP(B$1,[1]토!$A$1:$AO$21,11,0)="","",HLOOKUP(B$1,[1]토!$A$1:$AO$21,11,0))</f>
        <v>0.58680555555555558</v>
      </c>
      <c r="C11" s="1">
        <f>IF(HLOOKUP(C$1,[1]토!$A$1:$AO$21,11,0)="","",HLOOKUP(C$1,[1]토!$A$1:$AO$21,11,0))</f>
        <v>0.66666666666666663</v>
      </c>
      <c r="D11">
        <f>IF(HLOOKUP(D$1,[1]토!$A$1:$AO$21,11,0)="","",HLOOKUP(D$1,[1]토!$A$1:$AO$21,11,0))</f>
        <v>115</v>
      </c>
      <c r="E11">
        <f>IF(HLOOKUP(E$1,[1]토!$A$1:$AO$21,11,0)="","",HLOOKUP(E$1,[1]토!$A$1:$AO$21,11,0))</f>
        <v>112</v>
      </c>
      <c r="F11" t="str">
        <f>IF(HLOOKUP(F$1,[1]토!$A$1:$AO$21,11,0)="","",HLOOKUP(F$1,[1]토!$A$1:$AO$21,11,0))</f>
        <v>D23-B009</v>
      </c>
      <c r="G11" t="str">
        <f>IF(HLOOKUP(G$1,[1]토!$A$1:$AO$21,11,0)="","",HLOOKUP(G$1,[1]토!$A$1:$AO$21,11,0))</f>
        <v>벌거벗은 세계사</v>
      </c>
      <c r="H11" t="str">
        <f>IF(HLOOKUP(H$1,[1]토!$A$1:$AO$21,11,0)="","",HLOOKUP(H$1,[1]토!$A$1:$AO$21,11,0))</f>
        <v>84회</v>
      </c>
      <c r="I11">
        <f>IF(HLOOKUP(I$1,[1]토!$A$1:$AO$21,11,0)="","",HLOOKUP(I$1,[1]토!$A$1:$AO$21,11,0))</f>
        <v>84</v>
      </c>
      <c r="J11" t="str">
        <f>IF(HLOOKUP(J$1,[1]토!$A$1:$AO$21,11,0)="","",HLOOKUP(J$1,[1]토!$A$1:$AO$21,11,0))</f>
        <v>초방</v>
      </c>
      <c r="K11" t="str">
        <f>IF(HLOOKUP(K$1,[1]토!$A$1:$AO$21,11,0)="","",HLOOKUP(K$1,[1]토!$A$1:$AO$21,11,0))</f>
        <v>본방</v>
      </c>
      <c r="L11" t="str">
        <f>IF(HLOOKUP(L$1,[1]토!$A$1:$AO$21,11,0)="","",HLOOKUP(L$1,[1]토!$A$1:$AO$21,11,0))</f>
        <v>HD</v>
      </c>
      <c r="M11" t="str">
        <f>IF(HLOOKUP(M$1,[1]토!$A$1:$AO$21,11,0)="","",HLOOKUP(M$1,[1]토!$A$1:$AO$21,11,0))</f>
        <v>N</v>
      </c>
      <c r="N11" t="str">
        <f>IF(HLOOKUP(N$1,[1]토!$A$1:$AO$21,11,0)="","",HLOOKUP(N$1,[1]토!$A$1:$AO$21,11,0))</f>
        <v>N</v>
      </c>
      <c r="O11" t="str">
        <f>IF(HLOOKUP(O$1,[1]토!$A$1:$AO$21,11,0)="","",HLOOKUP(O$1,[1]토!$A$1:$AO$21,11,0))</f>
        <v>N</v>
      </c>
      <c r="P11" t="str">
        <f>IF(HLOOKUP(P$1,[1]토!$A$1:$AO$21,11,0)="","",HLOOKUP(P$1,[1]토!$A$1:$AO$21,11,0))</f>
        <v>12 세</v>
      </c>
      <c r="Q11">
        <f>IF(HLOOKUP(Q$1,[1]토!$A$1:$AO$21,11,0)="","",HLOOKUP(Q$1,[1]토!$A$1:$AO$21,11,0))</f>
        <v>115</v>
      </c>
      <c r="R11" t="str">
        <f>IF(HLOOKUP(R$1,[1]토!$A$1:$AO$21,11,0)="","",HLOOKUP(R$1,[1]토!$A$1:$AO$21,11,0))</f>
        <v/>
      </c>
      <c r="S11" t="str">
        <f>IF(HLOOKUP(S$1,[1]토!$A$1:$AO$21,11,0)="","",HLOOKUP(S$1,[1]토!$A$1:$AO$21,11,0))</f>
        <v>N</v>
      </c>
      <c r="T11" t="str">
        <f>IF(HLOOKUP(T$1,[1]토!$A$1:$AO$21,11,0)="","",HLOOKUP(T$1,[1]토!$A$1:$AO$21,11,0))</f>
        <v>N</v>
      </c>
      <c r="U11" t="str">
        <f>IF(HLOOKUP(U$1,[1]토!$A$1:$AO$21,11,0)="","",HLOOKUP(U$1,[1]토!$A$1:$AO$21,11,0))</f>
        <v>N</v>
      </c>
      <c r="V11" t="str">
        <f>IF(HLOOKUP(V$1,[1]토!$A$1:$AO$21,11,0)="","",HLOOKUP(V$1,[1]토!$A$1:$AO$21,11,0))</f>
        <v>N</v>
      </c>
      <c r="W11" t="str">
        <f>IF(HLOOKUP(W$1,[1]토!$A$1:$AO$21,11,0)="","",HLOOKUP(W$1,[1]토!$A$1:$AO$21,11,0))</f>
        <v>N</v>
      </c>
      <c r="X11" t="str">
        <f>IF(HLOOKUP(X$1,[1]토!$A$1:$AO$21,11,0)="","",HLOOKUP(X$1,[1]토!$A$1:$AO$21,11,0))</f>
        <v/>
      </c>
      <c r="Y11" t="str">
        <f>IF(HLOOKUP(Y$1,[1]토!$A$1:$AO$21,11,0)="","",HLOOKUP(Y$1,[1]토!$A$1:$AO$21,11,0))</f>
        <v>정규</v>
      </c>
      <c r="Z11" t="str">
        <f>IF(HLOOKUP(Z$1,[1]토!$A$1:$AO$21,11,0)="","",HLOOKUP(Z$1,[1]토!$A$1:$AO$21,11,0))</f>
        <v>자료</v>
      </c>
      <c r="AA11" t="str">
        <f>IF(HLOOKUP(AA$1,[1]토!$A$1:$AO$21,11,0)="","",HLOOKUP(AA$1,[1]토!$A$1:$AO$21,11,0))</f>
        <v/>
      </c>
      <c r="AB11" t="str">
        <f>IF(HLOOKUP(AB$1,[1]토!$A$1:$AO$21,11,0)="","",HLOOKUP(AB$1,[1]토!$A$1:$AO$21,11,0))</f>
        <v>그룹1</v>
      </c>
      <c r="AC11" t="str">
        <f>IF(HLOOKUP(AC$1,[1]토!$A$1:$AO$21,11,0)="","",HLOOKUP(AC$1,[1]토!$A$1:$AO$21,11,0))</f>
        <v>STEREO</v>
      </c>
      <c r="AD11" t="str">
        <f>IF(HLOOKUP(AD$1,[1]토!$A$1:$AO$21,11,0)="","",HLOOKUP(AD$1,[1]토!$A$1:$AO$21,11,0))</f>
        <v/>
      </c>
      <c r="AE11" s="1" t="str">
        <f>IF(HLOOKUP(AE$1,[1]토!$A$1:$AO$21,11,0)="","",HLOOKUP(AE$1,[1]토!$A$1:$AO$21,11,0))</f>
        <v/>
      </c>
      <c r="AF11">
        <f>IF(HLOOKUP(AF$1,[1]토!$A$1:$AO$21,11,0)="","",HLOOKUP(AF$1,[1]토!$A$1:$AO$21,11,0))</f>
        <v>0.58680555555555558</v>
      </c>
      <c r="AG11" t="str">
        <f>IF(HLOOKUP(AG$1,[1]토!$A$1:$AO$21,11,0)="","",HLOOKUP(AG$1,[1]토!$A$1:$AO$21,11,0))</f>
        <v>None</v>
      </c>
      <c r="AH11" t="str">
        <f>IF(HLOOKUP(AH$1,[1]토!$A$1:$AO$21,11,0)="","",HLOOKUP(AH$1,[1]토!$A$1:$AO$21,11,0))</f>
        <v>Y</v>
      </c>
      <c r="AI11" s="1" t="str">
        <f>IF(HLOOKUP(AI$1,[1]토!$A$1:$AO$21,11,0)="","",HLOOKUP(AI$1,[1]토!$A$1:$AO$21,11,0))</f>
        <v/>
      </c>
      <c r="AJ11">
        <f>IF(HLOOKUP(AJ$1,[1]토!$A$1:$AO$21,11,0)="","",HLOOKUP(AJ$1,[1]토!$A$1:$AO$21,11,0))</f>
        <v>0.58680555555555558</v>
      </c>
      <c r="AK11">
        <f>IF(HLOOKUP(AK$1,[1]토!$A$1:$AO$21,11,0)="","",HLOOKUP(AK$1,[1]토!$A$1:$AO$21,11,0))</f>
        <v>1</v>
      </c>
      <c r="AL11" t="str">
        <f>IF(HLOOKUP(AL$1,[1]토!$A$1:$AO$21,11,0)="","",HLOOKUP(AL$1,[1]토!$A$1:$AO$21,11,0))</f>
        <v/>
      </c>
      <c r="AM11" t="str">
        <f>IF(HLOOKUP(AM$1,[1]토!$A$1:$AO$21,11,0)="","",HLOOKUP(AM$1,[1]토!$A$1:$AO$21,11,0))</f>
        <v>Y</v>
      </c>
      <c r="AN11">
        <f>IF(HLOOKUP(AN$1,[1]토!$A$1:$AO$21,11,0)="","",HLOOKUP(AN$1,[1]토!$A$1:$AO$21,11,0))</f>
        <v>4</v>
      </c>
      <c r="AO11" t="str">
        <f>IF(HLOOKUP(AO$1,[1]토!$A$1:$AO$21,11,0)="","",HLOOKUP(AO$1,[1]토!$A$1:$AO$21,11,0))</f>
        <v>01:33:18:00</v>
      </c>
    </row>
    <row r="12" spans="1:41" x14ac:dyDescent="0.3">
      <c r="A12" t="str">
        <f>IF(HLOOKUP(A$1,[1]토!$A$1:$AO$21,12,0)="","",HLOOKUP(A$1,[1]토!$A$1:$AO$21,12,0))</f>
        <v>2023.08.12</v>
      </c>
      <c r="B12" s="1">
        <f>IF(HLOOKUP(B$1,[1]토!$A$1:$AO$21,12,0)="","",HLOOKUP(B$1,[1]토!$A$1:$AO$21,12,0))</f>
        <v>0.66666666666666663</v>
      </c>
      <c r="C12" s="1">
        <f>IF(HLOOKUP(C$1,[1]토!$A$1:$AO$21,12,0)="","",HLOOKUP(C$1,[1]토!$A$1:$AO$21,12,0))</f>
        <v>0.71875</v>
      </c>
      <c r="D12">
        <f>IF(HLOOKUP(D$1,[1]토!$A$1:$AO$21,12,0)="","",HLOOKUP(D$1,[1]토!$A$1:$AO$21,12,0))</f>
        <v>75</v>
      </c>
      <c r="E12">
        <f>IF(HLOOKUP(E$1,[1]토!$A$1:$AO$21,12,0)="","",HLOOKUP(E$1,[1]토!$A$1:$AO$21,12,0))</f>
        <v>71</v>
      </c>
      <c r="F12" t="str">
        <f>IF(HLOOKUP(F$1,[1]토!$A$1:$AO$21,12,0)="","",HLOOKUP(F$1,[1]토!$A$1:$AO$21,12,0))</f>
        <v>C23-A006</v>
      </c>
      <c r="G12" t="str">
        <f>IF(HLOOKUP(G$1,[1]토!$A$1:$AO$21,12,0)="","",HLOOKUP(G$1,[1]토!$A$1:$AO$21,12,0))</f>
        <v>미친원정대</v>
      </c>
      <c r="H12" t="str">
        <f>IF(HLOOKUP(H$1,[1]토!$A$1:$AO$21,12,0)="","",HLOOKUP(H$1,[1]토!$A$1:$AO$21,12,0))</f>
        <v>9회</v>
      </c>
      <c r="I12">
        <f>IF(HLOOKUP(I$1,[1]토!$A$1:$AO$21,12,0)="","",HLOOKUP(I$1,[1]토!$A$1:$AO$21,12,0))</f>
        <v>9</v>
      </c>
      <c r="J12" t="str">
        <f>IF(HLOOKUP(J$1,[1]토!$A$1:$AO$21,12,0)="","",HLOOKUP(J$1,[1]토!$A$1:$AO$21,12,0))</f>
        <v>순환</v>
      </c>
      <c r="K12" t="str">
        <f>IF(HLOOKUP(K$1,[1]토!$A$1:$AO$21,12,0)="","",HLOOKUP(K$1,[1]토!$A$1:$AO$21,12,0))</f>
        <v>재방</v>
      </c>
      <c r="L12" t="str">
        <f>IF(HLOOKUP(L$1,[1]토!$A$1:$AO$21,12,0)="","",HLOOKUP(L$1,[1]토!$A$1:$AO$21,12,0))</f>
        <v>HD</v>
      </c>
      <c r="M12" t="str">
        <f>IF(HLOOKUP(M$1,[1]토!$A$1:$AO$21,12,0)="","",HLOOKUP(M$1,[1]토!$A$1:$AO$21,12,0))</f>
        <v>N</v>
      </c>
      <c r="N12" t="str">
        <f>IF(HLOOKUP(N$1,[1]토!$A$1:$AO$21,12,0)="","",HLOOKUP(N$1,[1]토!$A$1:$AO$21,12,0))</f>
        <v>N</v>
      </c>
      <c r="O12" t="str">
        <f>IF(HLOOKUP(O$1,[1]토!$A$1:$AO$21,12,0)="","",HLOOKUP(O$1,[1]토!$A$1:$AO$21,12,0))</f>
        <v>N</v>
      </c>
      <c r="P12" t="str">
        <f>IF(HLOOKUP(P$1,[1]토!$A$1:$AO$21,12,0)="","",HLOOKUP(P$1,[1]토!$A$1:$AO$21,12,0))</f>
        <v>15 세</v>
      </c>
      <c r="Q12">
        <f>IF(HLOOKUP(Q$1,[1]토!$A$1:$AO$21,12,0)="","",HLOOKUP(Q$1,[1]토!$A$1:$AO$21,12,0))</f>
        <v>75</v>
      </c>
      <c r="R12" t="str">
        <f>IF(HLOOKUP(R$1,[1]토!$A$1:$AO$21,12,0)="","",HLOOKUP(R$1,[1]토!$A$1:$AO$21,12,0))</f>
        <v/>
      </c>
      <c r="S12" t="str">
        <f>IF(HLOOKUP(S$1,[1]토!$A$1:$AO$21,12,0)="","",HLOOKUP(S$1,[1]토!$A$1:$AO$21,12,0))</f>
        <v>Y</v>
      </c>
      <c r="T12" t="str">
        <f>IF(HLOOKUP(T$1,[1]토!$A$1:$AO$21,12,0)="","",HLOOKUP(T$1,[1]토!$A$1:$AO$21,12,0))</f>
        <v>Y</v>
      </c>
      <c r="U12" t="str">
        <f>IF(HLOOKUP(U$1,[1]토!$A$1:$AO$21,12,0)="","",HLOOKUP(U$1,[1]토!$A$1:$AO$21,12,0))</f>
        <v>Y</v>
      </c>
      <c r="V12" t="str">
        <f>IF(HLOOKUP(V$1,[1]토!$A$1:$AO$21,12,0)="","",HLOOKUP(V$1,[1]토!$A$1:$AO$21,12,0))</f>
        <v>N</v>
      </c>
      <c r="W12" t="str">
        <f>IF(HLOOKUP(W$1,[1]토!$A$1:$AO$21,12,0)="","",HLOOKUP(W$1,[1]토!$A$1:$AO$21,12,0))</f>
        <v>N</v>
      </c>
      <c r="X12" t="str">
        <f>IF(HLOOKUP(X$1,[1]토!$A$1:$AO$21,12,0)="","",HLOOKUP(X$1,[1]토!$A$1:$AO$21,12,0))</f>
        <v/>
      </c>
      <c r="Y12" t="str">
        <f>IF(HLOOKUP(Y$1,[1]토!$A$1:$AO$21,12,0)="","",HLOOKUP(Y$1,[1]토!$A$1:$AO$21,12,0))</f>
        <v>정규</v>
      </c>
      <c r="Z12" t="str">
        <f>IF(HLOOKUP(Z$1,[1]토!$A$1:$AO$21,12,0)="","",HLOOKUP(Z$1,[1]토!$A$1:$AO$21,12,0))</f>
        <v>자료</v>
      </c>
      <c r="AA12" t="str">
        <f>IF(HLOOKUP(AA$1,[1]토!$A$1:$AO$21,12,0)="","",HLOOKUP(AA$1,[1]토!$A$1:$AO$21,12,0))</f>
        <v/>
      </c>
      <c r="AB12" t="str">
        <f>IF(HLOOKUP(AB$1,[1]토!$A$1:$AO$21,12,0)="","",HLOOKUP(AB$1,[1]토!$A$1:$AO$21,12,0))</f>
        <v>그룹1</v>
      </c>
      <c r="AC12" t="str">
        <f>IF(HLOOKUP(AC$1,[1]토!$A$1:$AO$21,12,0)="","",HLOOKUP(AC$1,[1]토!$A$1:$AO$21,12,0))</f>
        <v>STEREO</v>
      </c>
      <c r="AD12" t="str">
        <f>IF(HLOOKUP(AD$1,[1]토!$A$1:$AO$21,12,0)="","",HLOOKUP(AD$1,[1]토!$A$1:$AO$21,12,0))</f>
        <v/>
      </c>
      <c r="AE12" s="1" t="str">
        <f>IF(HLOOKUP(AE$1,[1]토!$A$1:$AO$21,12,0)="","",HLOOKUP(AE$1,[1]토!$A$1:$AO$21,12,0))</f>
        <v/>
      </c>
      <c r="AF12">
        <f>IF(HLOOKUP(AF$1,[1]토!$A$1:$AO$21,12,0)="","",HLOOKUP(AF$1,[1]토!$A$1:$AO$21,12,0))</f>
        <v>0.66666666666666663</v>
      </c>
      <c r="AG12" t="str">
        <f>IF(HLOOKUP(AG$1,[1]토!$A$1:$AO$21,12,0)="","",HLOOKUP(AG$1,[1]토!$A$1:$AO$21,12,0))</f>
        <v>None</v>
      </c>
      <c r="AH12" t="str">
        <f>IF(HLOOKUP(AH$1,[1]토!$A$1:$AO$21,12,0)="","",HLOOKUP(AH$1,[1]토!$A$1:$AO$21,12,0))</f>
        <v>Y</v>
      </c>
      <c r="AI12" s="1" t="str">
        <f>IF(HLOOKUP(AI$1,[1]토!$A$1:$AO$21,12,0)="","",HLOOKUP(AI$1,[1]토!$A$1:$AO$21,12,0))</f>
        <v/>
      </c>
      <c r="AJ12">
        <f>IF(HLOOKUP(AJ$1,[1]토!$A$1:$AO$21,12,0)="","",HLOOKUP(AJ$1,[1]토!$A$1:$AO$21,12,0))</f>
        <v>0.66666666666666663</v>
      </c>
      <c r="AK12">
        <f>IF(HLOOKUP(AK$1,[1]토!$A$1:$AO$21,12,0)="","",HLOOKUP(AK$1,[1]토!$A$1:$AO$21,12,0))</f>
        <v>1</v>
      </c>
      <c r="AL12" t="str">
        <f>IF(HLOOKUP(AL$1,[1]토!$A$1:$AO$21,12,0)="","",HLOOKUP(AL$1,[1]토!$A$1:$AO$21,12,0))</f>
        <v/>
      </c>
      <c r="AM12" t="str">
        <f>IF(HLOOKUP(AM$1,[1]토!$A$1:$AO$21,12,0)="","",HLOOKUP(AM$1,[1]토!$A$1:$AO$21,12,0))</f>
        <v>Y</v>
      </c>
      <c r="AN12">
        <f>IF(HLOOKUP(AN$1,[1]토!$A$1:$AO$21,12,0)="","",HLOOKUP(AN$1,[1]토!$A$1:$AO$21,12,0))</f>
        <v>3</v>
      </c>
      <c r="AO12" t="str">
        <f>IF(HLOOKUP(AO$1,[1]토!$A$1:$AO$21,12,0)="","",HLOOKUP(AO$1,[1]토!$A$1:$AO$21,12,0))</f>
        <v>00:58:47:25</v>
      </c>
    </row>
    <row r="13" spans="1:41" x14ac:dyDescent="0.3">
      <c r="A13" t="str">
        <f>IF(HLOOKUP(A$1,[1]토!$A$1:$AO$21,13,0)="","",HLOOKUP(A$1,[1]토!$A$1:$AO$21,13,0))</f>
        <v>2023.08.12</v>
      </c>
      <c r="B13" s="1">
        <f>IF(HLOOKUP(B$1,[1]토!$A$1:$AO$21,13,0)="","",HLOOKUP(B$1,[1]토!$A$1:$AO$21,13,0))</f>
        <v>0.71875</v>
      </c>
      <c r="C13" s="1">
        <f>IF(HLOOKUP(C$1,[1]토!$A$1:$AO$21,13,0)="","",HLOOKUP(C$1,[1]토!$A$1:$AO$21,13,0))</f>
        <v>0.78472222222222221</v>
      </c>
      <c r="D13">
        <f>IF(HLOOKUP(D$1,[1]토!$A$1:$AO$21,13,0)="","",HLOOKUP(D$1,[1]토!$A$1:$AO$21,13,0))</f>
        <v>95</v>
      </c>
      <c r="E13">
        <f>IF(HLOOKUP(E$1,[1]토!$A$1:$AO$21,13,0)="","",HLOOKUP(E$1,[1]토!$A$1:$AO$21,13,0))</f>
        <v>89</v>
      </c>
      <c r="F13" t="str">
        <f>IF(HLOOKUP(F$1,[1]토!$A$1:$AO$21,13,0)="","",HLOOKUP(F$1,[1]토!$A$1:$AO$21,13,0))</f>
        <v>D23-B006</v>
      </c>
      <c r="G13" t="str">
        <f>IF(HLOOKUP(G$1,[1]토!$A$1:$AO$21,13,0)="","",HLOOKUP(G$1,[1]토!$A$1:$AO$21,13,0))</f>
        <v>아씨 두리안</v>
      </c>
      <c r="H13" t="str">
        <f>IF(HLOOKUP(H$1,[1]토!$A$1:$AO$21,13,0)="","",HLOOKUP(H$1,[1]토!$A$1:$AO$21,13,0))</f>
        <v>13회</v>
      </c>
      <c r="I13">
        <f>IF(HLOOKUP(I$1,[1]토!$A$1:$AO$21,13,0)="","",HLOOKUP(I$1,[1]토!$A$1:$AO$21,13,0))</f>
        <v>13</v>
      </c>
      <c r="J13" t="str">
        <f>IF(HLOOKUP(J$1,[1]토!$A$1:$AO$21,13,0)="","",HLOOKUP(J$1,[1]토!$A$1:$AO$21,13,0))</f>
        <v>순환</v>
      </c>
      <c r="K13" t="str">
        <f>IF(HLOOKUP(K$1,[1]토!$A$1:$AO$21,13,0)="","",HLOOKUP(K$1,[1]토!$A$1:$AO$21,13,0))</f>
        <v>재방</v>
      </c>
      <c r="L13" t="str">
        <f>IF(HLOOKUP(L$1,[1]토!$A$1:$AO$21,13,0)="","",HLOOKUP(L$1,[1]토!$A$1:$AO$21,13,0))</f>
        <v>HD</v>
      </c>
      <c r="M13" t="str">
        <f>IF(HLOOKUP(M$1,[1]토!$A$1:$AO$21,13,0)="","",HLOOKUP(M$1,[1]토!$A$1:$AO$21,13,0))</f>
        <v>N</v>
      </c>
      <c r="N13" t="str">
        <f>IF(HLOOKUP(N$1,[1]토!$A$1:$AO$21,13,0)="","",HLOOKUP(N$1,[1]토!$A$1:$AO$21,13,0))</f>
        <v>N</v>
      </c>
      <c r="O13" t="str">
        <f>IF(HLOOKUP(O$1,[1]토!$A$1:$AO$21,13,0)="","",HLOOKUP(O$1,[1]토!$A$1:$AO$21,13,0))</f>
        <v>N</v>
      </c>
      <c r="P13" t="str">
        <f>IF(HLOOKUP(P$1,[1]토!$A$1:$AO$21,13,0)="","",HLOOKUP(P$1,[1]토!$A$1:$AO$21,13,0))</f>
        <v>15 세</v>
      </c>
      <c r="Q13">
        <f>IF(HLOOKUP(Q$1,[1]토!$A$1:$AO$21,13,0)="","",HLOOKUP(Q$1,[1]토!$A$1:$AO$21,13,0))</f>
        <v>95</v>
      </c>
      <c r="R13" t="str">
        <f>IF(HLOOKUP(R$1,[1]토!$A$1:$AO$21,13,0)="","",HLOOKUP(R$1,[1]토!$A$1:$AO$21,13,0))</f>
        <v/>
      </c>
      <c r="S13" t="str">
        <f>IF(HLOOKUP(S$1,[1]토!$A$1:$AO$21,13,0)="","",HLOOKUP(S$1,[1]토!$A$1:$AO$21,13,0))</f>
        <v>Y</v>
      </c>
      <c r="T13" t="str">
        <f>IF(HLOOKUP(T$1,[1]토!$A$1:$AO$21,13,0)="","",HLOOKUP(T$1,[1]토!$A$1:$AO$21,13,0))</f>
        <v>Y</v>
      </c>
      <c r="U13" t="str">
        <f>IF(HLOOKUP(U$1,[1]토!$A$1:$AO$21,13,0)="","",HLOOKUP(U$1,[1]토!$A$1:$AO$21,13,0))</f>
        <v>Y</v>
      </c>
      <c r="V13" t="str">
        <f>IF(HLOOKUP(V$1,[1]토!$A$1:$AO$21,13,0)="","",HLOOKUP(V$1,[1]토!$A$1:$AO$21,13,0))</f>
        <v>Y</v>
      </c>
      <c r="W13" t="str">
        <f>IF(HLOOKUP(W$1,[1]토!$A$1:$AO$21,13,0)="","",HLOOKUP(W$1,[1]토!$A$1:$AO$21,13,0))</f>
        <v>Y</v>
      </c>
      <c r="X13" t="str">
        <f>IF(HLOOKUP(X$1,[1]토!$A$1:$AO$21,13,0)="","",HLOOKUP(X$1,[1]토!$A$1:$AO$21,13,0))</f>
        <v/>
      </c>
      <c r="Y13" t="str">
        <f>IF(HLOOKUP(Y$1,[1]토!$A$1:$AO$21,13,0)="","",HLOOKUP(Y$1,[1]토!$A$1:$AO$21,13,0))</f>
        <v>정규</v>
      </c>
      <c r="Z13" t="str">
        <f>IF(HLOOKUP(Z$1,[1]토!$A$1:$AO$21,13,0)="","",HLOOKUP(Z$1,[1]토!$A$1:$AO$21,13,0))</f>
        <v>자료</v>
      </c>
      <c r="AA13" t="str">
        <f>IF(HLOOKUP(AA$1,[1]토!$A$1:$AO$21,13,0)="","",HLOOKUP(AA$1,[1]토!$A$1:$AO$21,13,0))</f>
        <v/>
      </c>
      <c r="AB13" t="str">
        <f>IF(HLOOKUP(AB$1,[1]토!$A$1:$AO$21,13,0)="","",HLOOKUP(AB$1,[1]토!$A$1:$AO$21,13,0))</f>
        <v>그룹1</v>
      </c>
      <c r="AC13" t="str">
        <f>IF(HLOOKUP(AC$1,[1]토!$A$1:$AO$21,13,0)="","",HLOOKUP(AC$1,[1]토!$A$1:$AO$21,13,0))</f>
        <v>STEREO</v>
      </c>
      <c r="AD13" t="str">
        <f>IF(HLOOKUP(AD$1,[1]토!$A$1:$AO$21,13,0)="","",HLOOKUP(AD$1,[1]토!$A$1:$AO$21,13,0))</f>
        <v/>
      </c>
      <c r="AE13" s="1" t="str">
        <f>IF(HLOOKUP(AE$1,[1]토!$A$1:$AO$21,13,0)="","",HLOOKUP(AE$1,[1]토!$A$1:$AO$21,13,0))</f>
        <v/>
      </c>
      <c r="AF13">
        <f>IF(HLOOKUP(AF$1,[1]토!$A$1:$AO$21,13,0)="","",HLOOKUP(AF$1,[1]토!$A$1:$AO$21,13,0))</f>
        <v>0.71875</v>
      </c>
      <c r="AG13" t="str">
        <f>IF(HLOOKUP(AG$1,[1]토!$A$1:$AO$21,13,0)="","",HLOOKUP(AG$1,[1]토!$A$1:$AO$21,13,0))</f>
        <v>None</v>
      </c>
      <c r="AH13" t="str">
        <f>IF(HLOOKUP(AH$1,[1]토!$A$1:$AO$21,13,0)="","",HLOOKUP(AH$1,[1]토!$A$1:$AO$21,13,0))</f>
        <v>Y</v>
      </c>
      <c r="AI13" s="1" t="str">
        <f>IF(HLOOKUP(AI$1,[1]토!$A$1:$AO$21,13,0)="","",HLOOKUP(AI$1,[1]토!$A$1:$AO$21,13,0))</f>
        <v/>
      </c>
      <c r="AJ13">
        <f>IF(HLOOKUP(AJ$1,[1]토!$A$1:$AO$21,13,0)="","",HLOOKUP(AJ$1,[1]토!$A$1:$AO$21,13,0))</f>
        <v>0.71875</v>
      </c>
      <c r="AK13">
        <f>IF(HLOOKUP(AK$1,[1]토!$A$1:$AO$21,13,0)="","",HLOOKUP(AK$1,[1]토!$A$1:$AO$21,13,0))</f>
        <v>1</v>
      </c>
      <c r="AL13" t="str">
        <f>IF(HLOOKUP(AL$1,[1]토!$A$1:$AO$21,13,0)="","",HLOOKUP(AL$1,[1]토!$A$1:$AO$21,13,0))</f>
        <v/>
      </c>
      <c r="AM13" t="str">
        <f>IF(HLOOKUP(AM$1,[1]토!$A$1:$AO$21,13,0)="","",HLOOKUP(AM$1,[1]토!$A$1:$AO$21,13,0))</f>
        <v>Y</v>
      </c>
      <c r="AN13">
        <f>IF(HLOOKUP(AN$1,[1]토!$A$1:$AO$21,13,0)="","",HLOOKUP(AN$1,[1]토!$A$1:$AO$21,13,0))</f>
        <v>3</v>
      </c>
      <c r="AO13" t="str">
        <f>IF(HLOOKUP(AO$1,[1]토!$A$1:$AO$21,13,0)="","",HLOOKUP(AO$1,[1]토!$A$1:$AO$21,13,0))</f>
        <v>01:14:31:25</v>
      </c>
    </row>
    <row r="14" spans="1:41" x14ac:dyDescent="0.3">
      <c r="A14" t="str">
        <f>IF(HLOOKUP(A$1,[1]토!$A$1:$AO$21,14,0)="","",HLOOKUP(A$1,[1]토!$A$1:$AO$21,14,0))</f>
        <v>2023.08.12</v>
      </c>
      <c r="B14" s="1">
        <f>IF(HLOOKUP(B$1,[1]토!$A$1:$AO$21,14,0)="","",HLOOKUP(B$1,[1]토!$A$1:$AO$21,14,0))</f>
        <v>0.78472222222222221</v>
      </c>
      <c r="C14" s="1">
        <f>IF(HLOOKUP(C$1,[1]토!$A$1:$AO$21,14,0)="","",HLOOKUP(C$1,[1]토!$A$1:$AO$21,14,0))</f>
        <v>0.84722222222222221</v>
      </c>
      <c r="D14">
        <f>IF(HLOOKUP(D$1,[1]토!$A$1:$AO$21,14,0)="","",HLOOKUP(D$1,[1]토!$A$1:$AO$21,14,0))</f>
        <v>90</v>
      </c>
      <c r="E14">
        <f>IF(HLOOKUP(E$1,[1]토!$A$1:$AO$21,14,0)="","",HLOOKUP(E$1,[1]토!$A$1:$AO$21,14,0))</f>
        <v>93</v>
      </c>
      <c r="F14" t="str">
        <f>IF(HLOOKUP(F$1,[1]토!$A$1:$AO$21,14,0)="","",HLOOKUP(F$1,[1]토!$A$1:$AO$21,14,0))</f>
        <v>D23-B006</v>
      </c>
      <c r="G14" t="str">
        <f>IF(HLOOKUP(G$1,[1]토!$A$1:$AO$21,14,0)="","",HLOOKUP(G$1,[1]토!$A$1:$AO$21,14,0))</f>
        <v>아씨 두리안</v>
      </c>
      <c r="H14" t="str">
        <f>IF(HLOOKUP(H$1,[1]토!$A$1:$AO$21,14,0)="","",HLOOKUP(H$1,[1]토!$A$1:$AO$21,14,0))</f>
        <v>14회</v>
      </c>
      <c r="I14">
        <f>IF(HLOOKUP(I$1,[1]토!$A$1:$AO$21,14,0)="","",HLOOKUP(I$1,[1]토!$A$1:$AO$21,14,0))</f>
        <v>14</v>
      </c>
      <c r="J14" t="str">
        <f>IF(HLOOKUP(J$1,[1]토!$A$1:$AO$21,14,0)="","",HLOOKUP(J$1,[1]토!$A$1:$AO$21,14,0))</f>
        <v>순환</v>
      </c>
      <c r="K14" t="str">
        <f>IF(HLOOKUP(K$1,[1]토!$A$1:$AO$21,14,0)="","",HLOOKUP(K$1,[1]토!$A$1:$AO$21,14,0))</f>
        <v>재방</v>
      </c>
      <c r="L14" t="str">
        <f>IF(HLOOKUP(L$1,[1]토!$A$1:$AO$21,14,0)="","",HLOOKUP(L$1,[1]토!$A$1:$AO$21,14,0))</f>
        <v>HD</v>
      </c>
      <c r="M14" t="str">
        <f>IF(HLOOKUP(M$1,[1]토!$A$1:$AO$21,14,0)="","",HLOOKUP(M$1,[1]토!$A$1:$AO$21,14,0))</f>
        <v>N</v>
      </c>
      <c r="N14" t="str">
        <f>IF(HLOOKUP(N$1,[1]토!$A$1:$AO$21,14,0)="","",HLOOKUP(N$1,[1]토!$A$1:$AO$21,14,0))</f>
        <v>N</v>
      </c>
      <c r="O14" t="str">
        <f>IF(HLOOKUP(O$1,[1]토!$A$1:$AO$21,14,0)="","",HLOOKUP(O$1,[1]토!$A$1:$AO$21,14,0))</f>
        <v>N</v>
      </c>
      <c r="P14" t="str">
        <f>IF(HLOOKUP(P$1,[1]토!$A$1:$AO$21,14,0)="","",HLOOKUP(P$1,[1]토!$A$1:$AO$21,14,0))</f>
        <v>15 세</v>
      </c>
      <c r="Q14">
        <f>IF(HLOOKUP(Q$1,[1]토!$A$1:$AO$21,14,0)="","",HLOOKUP(Q$1,[1]토!$A$1:$AO$21,14,0))</f>
        <v>90</v>
      </c>
      <c r="R14" t="str">
        <f>IF(HLOOKUP(R$1,[1]토!$A$1:$AO$21,14,0)="","",HLOOKUP(R$1,[1]토!$A$1:$AO$21,14,0))</f>
        <v/>
      </c>
      <c r="S14" t="str">
        <f>IF(HLOOKUP(S$1,[1]토!$A$1:$AO$21,14,0)="","",HLOOKUP(S$1,[1]토!$A$1:$AO$21,14,0))</f>
        <v>Y</v>
      </c>
      <c r="T14" t="str">
        <f>IF(HLOOKUP(T$1,[1]토!$A$1:$AO$21,14,0)="","",HLOOKUP(T$1,[1]토!$A$1:$AO$21,14,0))</f>
        <v>Y</v>
      </c>
      <c r="U14" t="str">
        <f>IF(HLOOKUP(U$1,[1]토!$A$1:$AO$21,14,0)="","",HLOOKUP(U$1,[1]토!$A$1:$AO$21,14,0))</f>
        <v>Y</v>
      </c>
      <c r="V14" t="str">
        <f>IF(HLOOKUP(V$1,[1]토!$A$1:$AO$21,14,0)="","",HLOOKUP(V$1,[1]토!$A$1:$AO$21,14,0))</f>
        <v>Y</v>
      </c>
      <c r="W14" t="str">
        <f>IF(HLOOKUP(W$1,[1]토!$A$1:$AO$21,14,0)="","",HLOOKUP(W$1,[1]토!$A$1:$AO$21,14,0))</f>
        <v>Y</v>
      </c>
      <c r="X14" t="str">
        <f>IF(HLOOKUP(X$1,[1]토!$A$1:$AO$21,14,0)="","",HLOOKUP(X$1,[1]토!$A$1:$AO$21,14,0))</f>
        <v/>
      </c>
      <c r="Y14" t="str">
        <f>IF(HLOOKUP(Y$1,[1]토!$A$1:$AO$21,14,0)="","",HLOOKUP(Y$1,[1]토!$A$1:$AO$21,14,0))</f>
        <v>정규</v>
      </c>
      <c r="Z14" t="str">
        <f>IF(HLOOKUP(Z$1,[1]토!$A$1:$AO$21,14,0)="","",HLOOKUP(Z$1,[1]토!$A$1:$AO$21,14,0))</f>
        <v>자료</v>
      </c>
      <c r="AA14" t="str">
        <f>IF(HLOOKUP(AA$1,[1]토!$A$1:$AO$21,14,0)="","",HLOOKUP(AA$1,[1]토!$A$1:$AO$21,14,0))</f>
        <v/>
      </c>
      <c r="AB14" t="str">
        <f>IF(HLOOKUP(AB$1,[1]토!$A$1:$AO$21,14,0)="","",HLOOKUP(AB$1,[1]토!$A$1:$AO$21,14,0))</f>
        <v>그룹1</v>
      </c>
      <c r="AC14" t="str">
        <f>IF(HLOOKUP(AC$1,[1]토!$A$1:$AO$21,14,0)="","",HLOOKUP(AC$1,[1]토!$A$1:$AO$21,14,0))</f>
        <v>STEREO</v>
      </c>
      <c r="AD14" t="str">
        <f>IF(HLOOKUP(AD$1,[1]토!$A$1:$AO$21,14,0)="","",HLOOKUP(AD$1,[1]토!$A$1:$AO$21,14,0))</f>
        <v/>
      </c>
      <c r="AE14" s="1" t="str">
        <f>IF(HLOOKUP(AE$1,[1]토!$A$1:$AO$21,14,0)="","",HLOOKUP(AE$1,[1]토!$A$1:$AO$21,14,0))</f>
        <v/>
      </c>
      <c r="AF14">
        <f>IF(HLOOKUP(AF$1,[1]토!$A$1:$AO$21,14,0)="","",HLOOKUP(AF$1,[1]토!$A$1:$AO$21,14,0))</f>
        <v>0.78472222222222221</v>
      </c>
      <c r="AG14" t="str">
        <f>IF(HLOOKUP(AG$1,[1]토!$A$1:$AO$21,14,0)="","",HLOOKUP(AG$1,[1]토!$A$1:$AO$21,14,0))</f>
        <v>None</v>
      </c>
      <c r="AH14" t="str">
        <f>IF(HLOOKUP(AH$1,[1]토!$A$1:$AO$21,14,0)="","",HLOOKUP(AH$1,[1]토!$A$1:$AO$21,14,0))</f>
        <v>Y</v>
      </c>
      <c r="AI14" s="1" t="str">
        <f>IF(HLOOKUP(AI$1,[1]토!$A$1:$AO$21,14,0)="","",HLOOKUP(AI$1,[1]토!$A$1:$AO$21,14,0))</f>
        <v/>
      </c>
      <c r="AJ14">
        <f>IF(HLOOKUP(AJ$1,[1]토!$A$1:$AO$21,14,0)="","",HLOOKUP(AJ$1,[1]토!$A$1:$AO$21,14,0))</f>
        <v>0.78472222222222221</v>
      </c>
      <c r="AK14">
        <f>IF(HLOOKUP(AK$1,[1]토!$A$1:$AO$21,14,0)="","",HLOOKUP(AK$1,[1]토!$A$1:$AO$21,14,0))</f>
        <v>1</v>
      </c>
      <c r="AL14" t="str">
        <f>IF(HLOOKUP(AL$1,[1]토!$A$1:$AO$21,14,0)="","",HLOOKUP(AL$1,[1]토!$A$1:$AO$21,14,0))</f>
        <v/>
      </c>
      <c r="AM14" t="str">
        <f>IF(HLOOKUP(AM$1,[1]토!$A$1:$AO$21,14,0)="","",HLOOKUP(AM$1,[1]토!$A$1:$AO$21,14,0))</f>
        <v>Y</v>
      </c>
      <c r="AN14">
        <f>IF(HLOOKUP(AN$1,[1]토!$A$1:$AO$21,14,0)="","",HLOOKUP(AN$1,[1]토!$A$1:$AO$21,14,0))</f>
        <v>3</v>
      </c>
      <c r="AO14" t="str">
        <f>IF(HLOOKUP(AO$1,[1]토!$A$1:$AO$21,14,0)="","",HLOOKUP(AO$1,[1]토!$A$1:$AO$21,14,0))</f>
        <v>01:17:11:11</v>
      </c>
    </row>
    <row r="15" spans="1:41" x14ac:dyDescent="0.3">
      <c r="A15" t="str">
        <f>IF(HLOOKUP(A$1,[1]토!$A$1:$AO$21,15,0)="","",HLOOKUP(A$1,[1]토!$A$1:$AO$21,15,0))</f>
        <v>2023.08.12</v>
      </c>
      <c r="B15" s="1">
        <f>IF(HLOOKUP(B$1,[1]토!$A$1:$AO$21,15,0)="","",HLOOKUP(B$1,[1]토!$A$1:$AO$21,15,0))</f>
        <v>0.84722222222222221</v>
      </c>
      <c r="C15" s="1">
        <f>IF(HLOOKUP(C$1,[1]토!$A$1:$AO$21,15,0)="","",HLOOKUP(C$1,[1]토!$A$1:$AO$21,15,0))</f>
        <v>0.89930555555555547</v>
      </c>
      <c r="D15">
        <f>IF(HLOOKUP(D$1,[1]토!$A$1:$AO$21,15,0)="","",HLOOKUP(D$1,[1]토!$A$1:$AO$21,15,0))</f>
        <v>75</v>
      </c>
      <c r="E15">
        <f>IF(HLOOKUP(E$1,[1]토!$A$1:$AO$21,15,0)="","",HLOOKUP(E$1,[1]토!$A$1:$AO$21,15,0))</f>
        <v>71</v>
      </c>
      <c r="F15" t="str">
        <f>IF(HLOOKUP(F$1,[1]토!$A$1:$AO$21,15,0)="","",HLOOKUP(F$1,[1]토!$A$1:$AO$21,15,0))</f>
        <v>C23-A006</v>
      </c>
      <c r="G15" t="str">
        <f>IF(HLOOKUP(G$1,[1]토!$A$1:$AO$21,15,0)="","",HLOOKUP(G$1,[1]토!$A$1:$AO$21,15,0))</f>
        <v>미친원정대</v>
      </c>
      <c r="H15" t="str">
        <f>IF(HLOOKUP(H$1,[1]토!$A$1:$AO$21,15,0)="","",HLOOKUP(H$1,[1]토!$A$1:$AO$21,15,0))</f>
        <v>9회</v>
      </c>
      <c r="I15">
        <f>IF(HLOOKUP(I$1,[1]토!$A$1:$AO$21,15,0)="","",HLOOKUP(I$1,[1]토!$A$1:$AO$21,15,0))</f>
        <v>9</v>
      </c>
      <c r="J15" t="str">
        <f>IF(HLOOKUP(J$1,[1]토!$A$1:$AO$21,15,0)="","",HLOOKUP(J$1,[1]토!$A$1:$AO$21,15,0))</f>
        <v>순환</v>
      </c>
      <c r="K15" t="str">
        <f>IF(HLOOKUP(K$1,[1]토!$A$1:$AO$21,15,0)="","",HLOOKUP(K$1,[1]토!$A$1:$AO$21,15,0))</f>
        <v>재방</v>
      </c>
      <c r="L15" t="str">
        <f>IF(HLOOKUP(L$1,[1]토!$A$1:$AO$21,15,0)="","",HLOOKUP(L$1,[1]토!$A$1:$AO$21,15,0))</f>
        <v>HD</v>
      </c>
      <c r="M15" t="str">
        <f>IF(HLOOKUP(M$1,[1]토!$A$1:$AO$21,15,0)="","",HLOOKUP(M$1,[1]토!$A$1:$AO$21,15,0))</f>
        <v>N</v>
      </c>
      <c r="N15" t="str">
        <f>IF(HLOOKUP(N$1,[1]토!$A$1:$AO$21,15,0)="","",HLOOKUP(N$1,[1]토!$A$1:$AO$21,15,0))</f>
        <v>N</v>
      </c>
      <c r="O15" t="str">
        <f>IF(HLOOKUP(O$1,[1]토!$A$1:$AO$21,15,0)="","",HLOOKUP(O$1,[1]토!$A$1:$AO$21,15,0))</f>
        <v>N</v>
      </c>
      <c r="P15" t="str">
        <f>IF(HLOOKUP(P$1,[1]토!$A$1:$AO$21,15,0)="","",HLOOKUP(P$1,[1]토!$A$1:$AO$21,15,0))</f>
        <v>15 세</v>
      </c>
      <c r="Q15">
        <f>IF(HLOOKUP(Q$1,[1]토!$A$1:$AO$21,15,0)="","",HLOOKUP(Q$1,[1]토!$A$1:$AO$21,15,0))</f>
        <v>75</v>
      </c>
      <c r="R15" t="str">
        <f>IF(HLOOKUP(R$1,[1]토!$A$1:$AO$21,15,0)="","",HLOOKUP(R$1,[1]토!$A$1:$AO$21,15,0))</f>
        <v/>
      </c>
      <c r="S15" t="str">
        <f>IF(HLOOKUP(S$1,[1]토!$A$1:$AO$21,15,0)="","",HLOOKUP(S$1,[1]토!$A$1:$AO$21,15,0))</f>
        <v>Y</v>
      </c>
      <c r="T15" t="str">
        <f>IF(HLOOKUP(T$1,[1]토!$A$1:$AO$21,15,0)="","",HLOOKUP(T$1,[1]토!$A$1:$AO$21,15,0))</f>
        <v>Y</v>
      </c>
      <c r="U15" t="str">
        <f>IF(HLOOKUP(U$1,[1]토!$A$1:$AO$21,15,0)="","",HLOOKUP(U$1,[1]토!$A$1:$AO$21,15,0))</f>
        <v>Y</v>
      </c>
      <c r="V15" t="str">
        <f>IF(HLOOKUP(V$1,[1]토!$A$1:$AO$21,15,0)="","",HLOOKUP(V$1,[1]토!$A$1:$AO$21,15,0))</f>
        <v>N</v>
      </c>
      <c r="W15" t="str">
        <f>IF(HLOOKUP(W$1,[1]토!$A$1:$AO$21,15,0)="","",HLOOKUP(W$1,[1]토!$A$1:$AO$21,15,0))</f>
        <v>N</v>
      </c>
      <c r="X15" t="str">
        <f>IF(HLOOKUP(X$1,[1]토!$A$1:$AO$21,15,0)="","",HLOOKUP(X$1,[1]토!$A$1:$AO$21,15,0))</f>
        <v/>
      </c>
      <c r="Y15" t="str">
        <f>IF(HLOOKUP(Y$1,[1]토!$A$1:$AO$21,15,0)="","",HLOOKUP(Y$1,[1]토!$A$1:$AO$21,15,0))</f>
        <v>정규</v>
      </c>
      <c r="Z15" t="str">
        <f>IF(HLOOKUP(Z$1,[1]토!$A$1:$AO$21,15,0)="","",HLOOKUP(Z$1,[1]토!$A$1:$AO$21,15,0))</f>
        <v>자료</v>
      </c>
      <c r="AA15" t="str">
        <f>IF(HLOOKUP(AA$1,[1]토!$A$1:$AO$21,15,0)="","",HLOOKUP(AA$1,[1]토!$A$1:$AO$21,15,0))</f>
        <v/>
      </c>
      <c r="AB15" t="str">
        <f>IF(HLOOKUP(AB$1,[1]토!$A$1:$AO$21,15,0)="","",HLOOKUP(AB$1,[1]토!$A$1:$AO$21,15,0))</f>
        <v>그룹1</v>
      </c>
      <c r="AC15" t="str">
        <f>IF(HLOOKUP(AC$1,[1]토!$A$1:$AO$21,15,0)="","",HLOOKUP(AC$1,[1]토!$A$1:$AO$21,15,0))</f>
        <v>STEREO</v>
      </c>
      <c r="AD15" t="str">
        <f>IF(HLOOKUP(AD$1,[1]토!$A$1:$AO$21,15,0)="","",HLOOKUP(AD$1,[1]토!$A$1:$AO$21,15,0))</f>
        <v/>
      </c>
      <c r="AE15" s="1" t="str">
        <f>IF(HLOOKUP(AE$1,[1]토!$A$1:$AO$21,15,0)="","",HLOOKUP(AE$1,[1]토!$A$1:$AO$21,15,0))</f>
        <v/>
      </c>
      <c r="AF15">
        <f>IF(HLOOKUP(AF$1,[1]토!$A$1:$AO$21,15,0)="","",HLOOKUP(AF$1,[1]토!$A$1:$AO$21,15,0))</f>
        <v>0.84722222222222221</v>
      </c>
      <c r="AG15" t="str">
        <f>IF(HLOOKUP(AG$1,[1]토!$A$1:$AO$21,15,0)="","",HLOOKUP(AG$1,[1]토!$A$1:$AO$21,15,0))</f>
        <v>None</v>
      </c>
      <c r="AH15" t="str">
        <f>IF(HLOOKUP(AH$1,[1]토!$A$1:$AO$21,15,0)="","",HLOOKUP(AH$1,[1]토!$A$1:$AO$21,15,0))</f>
        <v>Y</v>
      </c>
      <c r="AI15" s="1" t="str">
        <f>IF(HLOOKUP(AI$1,[1]토!$A$1:$AO$21,15,0)="","",HLOOKUP(AI$1,[1]토!$A$1:$AO$21,15,0))</f>
        <v/>
      </c>
      <c r="AJ15">
        <f>IF(HLOOKUP(AJ$1,[1]토!$A$1:$AO$21,15,0)="","",HLOOKUP(AJ$1,[1]토!$A$1:$AO$21,15,0))</f>
        <v>0.84722222222222221</v>
      </c>
      <c r="AK15">
        <f>IF(HLOOKUP(AK$1,[1]토!$A$1:$AO$21,15,0)="","",HLOOKUP(AK$1,[1]토!$A$1:$AO$21,15,0))</f>
        <v>1</v>
      </c>
      <c r="AL15" t="str">
        <f>IF(HLOOKUP(AL$1,[1]토!$A$1:$AO$21,15,0)="","",HLOOKUP(AL$1,[1]토!$A$1:$AO$21,15,0))</f>
        <v/>
      </c>
      <c r="AM15" t="str">
        <f>IF(HLOOKUP(AM$1,[1]토!$A$1:$AO$21,15,0)="","",HLOOKUP(AM$1,[1]토!$A$1:$AO$21,15,0))</f>
        <v>Y</v>
      </c>
      <c r="AN15">
        <f>IF(HLOOKUP(AN$1,[1]토!$A$1:$AO$21,15,0)="","",HLOOKUP(AN$1,[1]토!$A$1:$AO$21,15,0))</f>
        <v>3</v>
      </c>
      <c r="AO15" t="str">
        <f>IF(HLOOKUP(AO$1,[1]토!$A$1:$AO$21,15,0)="","",HLOOKUP(AO$1,[1]토!$A$1:$AO$21,15,0))</f>
        <v>00:58:47:25</v>
      </c>
    </row>
    <row r="16" spans="1:41" x14ac:dyDescent="0.3">
      <c r="A16" t="str">
        <f>IF(HLOOKUP(A$1,[1]토!$A$1:$AO$21,16,0)="","",HLOOKUP(A$1,[1]토!$A$1:$AO$21,16,0))</f>
        <v>2023.08.12</v>
      </c>
      <c r="B16" s="1">
        <f>IF(HLOOKUP(B$1,[1]토!$A$1:$AO$21,16,0)="","",HLOOKUP(B$1,[1]토!$A$1:$AO$21,16,0))</f>
        <v>0.89930555555555547</v>
      </c>
      <c r="C16" s="1">
        <f>IF(HLOOKUP(C$1,[1]토!$A$1:$AO$21,16,0)="","",HLOOKUP(C$1,[1]토!$A$1:$AO$21,16,0))</f>
        <v>0.97569444444444453</v>
      </c>
      <c r="D16">
        <f>IF(HLOOKUP(D$1,[1]토!$A$1:$AO$21,16,0)="","",HLOOKUP(D$1,[1]토!$A$1:$AO$21,16,0))</f>
        <v>110</v>
      </c>
      <c r="E16">
        <f>IF(HLOOKUP(E$1,[1]토!$A$1:$AO$21,16,0)="","",HLOOKUP(E$1,[1]토!$A$1:$AO$21,16,0))</f>
        <v>106</v>
      </c>
      <c r="F16" t="str">
        <f>IF(HLOOKUP(F$1,[1]토!$A$1:$AO$21,16,0)="","",HLOOKUP(F$1,[1]토!$A$1:$AO$21,16,0))</f>
        <v>Y15-B001</v>
      </c>
      <c r="G16" t="str">
        <f>IF(HLOOKUP(G$1,[1]토!$A$1:$AO$21,16,0)="","",HLOOKUP(G$1,[1]토!$A$1:$AO$21,16,0))</f>
        <v>나혼자산다</v>
      </c>
      <c r="H16" t="str">
        <f>IF(HLOOKUP(H$1,[1]토!$A$1:$AO$21,16,0)="","",HLOOKUP(H$1,[1]토!$A$1:$AO$21,16,0))</f>
        <v>494회</v>
      </c>
      <c r="I16">
        <f>IF(HLOOKUP(I$1,[1]토!$A$1:$AO$21,16,0)="","",HLOOKUP(I$1,[1]토!$A$1:$AO$21,16,0))</f>
        <v>494</v>
      </c>
      <c r="J16" t="str">
        <f>IF(HLOOKUP(J$1,[1]토!$A$1:$AO$21,16,0)="","",HLOOKUP(J$1,[1]토!$A$1:$AO$21,16,0))</f>
        <v>초방</v>
      </c>
      <c r="K16" t="str">
        <f>IF(HLOOKUP(K$1,[1]토!$A$1:$AO$21,16,0)="","",HLOOKUP(K$1,[1]토!$A$1:$AO$21,16,0))</f>
        <v>본방</v>
      </c>
      <c r="L16" t="str">
        <f>IF(HLOOKUP(L$1,[1]토!$A$1:$AO$21,16,0)="","",HLOOKUP(L$1,[1]토!$A$1:$AO$21,16,0))</f>
        <v>HD</v>
      </c>
      <c r="M16" t="str">
        <f>IF(HLOOKUP(M$1,[1]토!$A$1:$AO$21,16,0)="","",HLOOKUP(M$1,[1]토!$A$1:$AO$21,16,0))</f>
        <v>N</v>
      </c>
      <c r="N16" t="str">
        <f>IF(HLOOKUP(N$1,[1]토!$A$1:$AO$21,16,0)="","",HLOOKUP(N$1,[1]토!$A$1:$AO$21,16,0))</f>
        <v>N</v>
      </c>
      <c r="O16" t="str">
        <f>IF(HLOOKUP(O$1,[1]토!$A$1:$AO$21,16,0)="","",HLOOKUP(O$1,[1]토!$A$1:$AO$21,16,0))</f>
        <v>N</v>
      </c>
      <c r="P16" t="str">
        <f>IF(HLOOKUP(P$1,[1]토!$A$1:$AO$21,16,0)="","",HLOOKUP(P$1,[1]토!$A$1:$AO$21,16,0))</f>
        <v>15 세</v>
      </c>
      <c r="Q16">
        <f>IF(HLOOKUP(Q$1,[1]토!$A$1:$AO$21,16,0)="","",HLOOKUP(Q$1,[1]토!$A$1:$AO$21,16,0))</f>
        <v>110</v>
      </c>
      <c r="R16" t="str">
        <f>IF(HLOOKUP(R$1,[1]토!$A$1:$AO$21,16,0)="","",HLOOKUP(R$1,[1]토!$A$1:$AO$21,16,0))</f>
        <v/>
      </c>
      <c r="S16" t="str">
        <f>IF(HLOOKUP(S$1,[1]토!$A$1:$AO$21,16,0)="","",HLOOKUP(S$1,[1]토!$A$1:$AO$21,16,0))</f>
        <v>N</v>
      </c>
      <c r="T16" t="str">
        <f>IF(HLOOKUP(T$1,[1]토!$A$1:$AO$21,16,0)="","",HLOOKUP(T$1,[1]토!$A$1:$AO$21,16,0))</f>
        <v>Y</v>
      </c>
      <c r="U16" t="str">
        <f>IF(HLOOKUP(U$1,[1]토!$A$1:$AO$21,16,0)="","",HLOOKUP(U$1,[1]토!$A$1:$AO$21,16,0))</f>
        <v>Y</v>
      </c>
      <c r="V16" t="str">
        <f>IF(HLOOKUP(V$1,[1]토!$A$1:$AO$21,16,0)="","",HLOOKUP(V$1,[1]토!$A$1:$AO$21,16,0))</f>
        <v>N</v>
      </c>
      <c r="W16" t="str">
        <f>IF(HLOOKUP(W$1,[1]토!$A$1:$AO$21,16,0)="","",HLOOKUP(W$1,[1]토!$A$1:$AO$21,16,0))</f>
        <v>N</v>
      </c>
      <c r="X16" t="str">
        <f>IF(HLOOKUP(X$1,[1]토!$A$1:$AO$21,16,0)="","",HLOOKUP(X$1,[1]토!$A$1:$AO$21,16,0))</f>
        <v/>
      </c>
      <c r="Y16" t="str">
        <f>IF(HLOOKUP(Y$1,[1]토!$A$1:$AO$21,16,0)="","",HLOOKUP(Y$1,[1]토!$A$1:$AO$21,16,0))</f>
        <v>정규</v>
      </c>
      <c r="Z16" t="str">
        <f>IF(HLOOKUP(Z$1,[1]토!$A$1:$AO$21,16,0)="","",HLOOKUP(Z$1,[1]토!$A$1:$AO$21,16,0))</f>
        <v>자료</v>
      </c>
      <c r="AA16" t="str">
        <f>IF(HLOOKUP(AA$1,[1]토!$A$1:$AO$21,16,0)="","",HLOOKUP(AA$1,[1]토!$A$1:$AO$21,16,0))</f>
        <v/>
      </c>
      <c r="AB16" t="str">
        <f>IF(HLOOKUP(AB$1,[1]토!$A$1:$AO$21,16,0)="","",HLOOKUP(AB$1,[1]토!$A$1:$AO$21,16,0))</f>
        <v>그룹1</v>
      </c>
      <c r="AC16" t="str">
        <f>IF(HLOOKUP(AC$1,[1]토!$A$1:$AO$21,16,0)="","",HLOOKUP(AC$1,[1]토!$A$1:$AO$21,16,0))</f>
        <v>STEREO</v>
      </c>
      <c r="AD16" t="str">
        <f>IF(HLOOKUP(AD$1,[1]토!$A$1:$AO$21,16,0)="","",HLOOKUP(AD$1,[1]토!$A$1:$AO$21,16,0))</f>
        <v/>
      </c>
      <c r="AE16" s="1" t="str">
        <f>IF(HLOOKUP(AE$1,[1]토!$A$1:$AO$21,16,0)="","",HLOOKUP(AE$1,[1]토!$A$1:$AO$21,16,0))</f>
        <v/>
      </c>
      <c r="AF16">
        <f>IF(HLOOKUP(AF$1,[1]토!$A$1:$AO$21,16,0)="","",HLOOKUP(AF$1,[1]토!$A$1:$AO$21,16,0))</f>
        <v>0.89930555555555547</v>
      </c>
      <c r="AG16" t="str">
        <f>IF(HLOOKUP(AG$1,[1]토!$A$1:$AO$21,16,0)="","",HLOOKUP(AG$1,[1]토!$A$1:$AO$21,16,0))</f>
        <v>None</v>
      </c>
      <c r="AH16" t="str">
        <f>IF(HLOOKUP(AH$1,[1]토!$A$1:$AO$21,16,0)="","",HLOOKUP(AH$1,[1]토!$A$1:$AO$21,16,0))</f>
        <v>N</v>
      </c>
      <c r="AI16" s="1" t="str">
        <f>IF(HLOOKUP(AI$1,[1]토!$A$1:$AO$21,16,0)="","",HLOOKUP(AI$1,[1]토!$A$1:$AO$21,16,0))</f>
        <v>Y</v>
      </c>
      <c r="AJ16">
        <f>IF(HLOOKUP(AJ$1,[1]토!$A$1:$AO$21,16,0)="","",HLOOKUP(AJ$1,[1]토!$A$1:$AO$21,16,0))</f>
        <v>0.89930555555555547</v>
      </c>
      <c r="AK16">
        <f>IF(HLOOKUP(AK$1,[1]토!$A$1:$AO$21,16,0)="","",HLOOKUP(AK$1,[1]토!$A$1:$AO$21,16,0))</f>
        <v>1</v>
      </c>
      <c r="AL16" t="str">
        <f>IF(HLOOKUP(AL$1,[1]토!$A$1:$AO$21,16,0)="","",HLOOKUP(AL$1,[1]토!$A$1:$AO$21,16,0))</f>
        <v/>
      </c>
      <c r="AM16" t="str">
        <f>IF(HLOOKUP(AM$1,[1]토!$A$1:$AO$21,16,0)="","",HLOOKUP(AM$1,[1]토!$A$1:$AO$21,16,0))</f>
        <v>Y</v>
      </c>
      <c r="AN16">
        <f>IF(HLOOKUP(AN$1,[1]토!$A$1:$AO$21,16,0)="","",HLOOKUP(AN$1,[1]토!$A$1:$AO$21,16,0))</f>
        <v>4</v>
      </c>
      <c r="AO16" t="str">
        <f>IF(HLOOKUP(AO$1,[1]토!$A$1:$AO$21,16,0)="","",HLOOKUP(AO$1,[1]토!$A$1:$AO$21,16,0))</f>
        <v>01:28:43:10</v>
      </c>
    </row>
    <row r="17" spans="1:41" x14ac:dyDescent="0.3">
      <c r="A17" t="str">
        <f>IF(HLOOKUP(A$1,[1]토!$A$1:$AO$21,17,0)="","",HLOOKUP(A$1,[1]토!$A$1:$AO$21,17,0))</f>
        <v>2023.08.12</v>
      </c>
      <c r="B17" s="1">
        <f>IF(HLOOKUP(B$1,[1]토!$A$1:$AO$21,17,0)="","",HLOOKUP(B$1,[1]토!$A$1:$AO$21,17,0))</f>
        <v>0.97569444444444453</v>
      </c>
      <c r="C17" s="1">
        <f>IF(HLOOKUP(C$1,[1]토!$A$1:$AO$21,17,0)="","",HLOOKUP(C$1,[1]토!$A$1:$AO$21,17,0))</f>
        <v>1.0347222222222221</v>
      </c>
      <c r="D17">
        <f>IF(HLOOKUP(D$1,[1]토!$A$1:$AO$21,17,0)="","",HLOOKUP(D$1,[1]토!$A$1:$AO$21,17,0))</f>
        <v>85</v>
      </c>
      <c r="E17">
        <f>IF(HLOOKUP(E$1,[1]토!$A$1:$AO$21,17,0)="","",HLOOKUP(E$1,[1]토!$A$1:$AO$21,17,0))</f>
        <v>0</v>
      </c>
      <c r="F17" t="str">
        <f>IF(HLOOKUP(F$1,[1]토!$A$1:$AO$21,17,0)="","",HLOOKUP(F$1,[1]토!$A$1:$AO$21,17,0))</f>
        <v>D20-B030</v>
      </c>
      <c r="G17" t="str">
        <f>IF(HLOOKUP(G$1,[1]토!$A$1:$AO$21,17,0)="","",HLOOKUP(G$1,[1]토!$A$1:$AO$21,17,0))</f>
        <v>금쪽같은 내 새끼</v>
      </c>
      <c r="H17" t="str">
        <f>IF(HLOOKUP(H$1,[1]토!$A$1:$AO$21,17,0)="","",HLOOKUP(H$1,[1]토!$A$1:$AO$21,17,0))</f>
        <v/>
      </c>
      <c r="I17">
        <f>IF(HLOOKUP(I$1,[1]토!$A$1:$AO$21,17,0)="","",HLOOKUP(I$1,[1]토!$A$1:$AO$21,17,0))</f>
        <v>156</v>
      </c>
      <c r="J17" t="str">
        <f>IF(HLOOKUP(J$1,[1]토!$A$1:$AO$21,17,0)="","",HLOOKUP(J$1,[1]토!$A$1:$AO$21,17,0))</f>
        <v>순환</v>
      </c>
      <c r="K17" t="str">
        <f>IF(HLOOKUP(K$1,[1]토!$A$1:$AO$21,17,0)="","",HLOOKUP(K$1,[1]토!$A$1:$AO$21,17,0))</f>
        <v>재방</v>
      </c>
      <c r="L17" t="str">
        <f>IF(HLOOKUP(L$1,[1]토!$A$1:$AO$21,17,0)="","",HLOOKUP(L$1,[1]토!$A$1:$AO$21,17,0))</f>
        <v>HD</v>
      </c>
      <c r="M17" t="str">
        <f>IF(HLOOKUP(M$1,[1]토!$A$1:$AO$21,17,0)="","",HLOOKUP(M$1,[1]토!$A$1:$AO$21,17,0))</f>
        <v/>
      </c>
      <c r="N17" t="str">
        <f>IF(HLOOKUP(N$1,[1]토!$A$1:$AO$21,17,0)="","",HLOOKUP(N$1,[1]토!$A$1:$AO$21,17,0))</f>
        <v/>
      </c>
      <c r="O17" t="str">
        <f>IF(HLOOKUP(O$1,[1]토!$A$1:$AO$21,17,0)="","",HLOOKUP(O$1,[1]토!$A$1:$AO$21,17,0))</f>
        <v/>
      </c>
      <c r="P17" t="str">
        <f>IF(HLOOKUP(P$1,[1]토!$A$1:$AO$21,17,0)="","",HLOOKUP(P$1,[1]토!$A$1:$AO$21,17,0))</f>
        <v>12 세</v>
      </c>
      <c r="Q17">
        <f>IF(HLOOKUP(Q$1,[1]토!$A$1:$AO$21,17,0)="","",HLOOKUP(Q$1,[1]토!$A$1:$AO$21,17,0))</f>
        <v>85</v>
      </c>
      <c r="R17" t="str">
        <f>IF(HLOOKUP(R$1,[1]토!$A$1:$AO$21,17,0)="","",HLOOKUP(R$1,[1]토!$A$1:$AO$21,17,0))</f>
        <v/>
      </c>
      <c r="S17" t="str">
        <f>IF(HLOOKUP(S$1,[1]토!$A$1:$AO$21,17,0)="","",HLOOKUP(S$1,[1]토!$A$1:$AO$21,17,0))</f>
        <v/>
      </c>
      <c r="T17" t="str">
        <f>IF(HLOOKUP(T$1,[1]토!$A$1:$AO$21,17,0)="","",HLOOKUP(T$1,[1]토!$A$1:$AO$21,17,0))</f>
        <v/>
      </c>
      <c r="U17" t="str">
        <f>IF(HLOOKUP(U$1,[1]토!$A$1:$AO$21,17,0)="","",HLOOKUP(U$1,[1]토!$A$1:$AO$21,17,0))</f>
        <v/>
      </c>
      <c r="V17" t="str">
        <f>IF(HLOOKUP(V$1,[1]토!$A$1:$AO$21,17,0)="","",HLOOKUP(V$1,[1]토!$A$1:$AO$21,17,0))</f>
        <v/>
      </c>
      <c r="W17" t="str">
        <f>IF(HLOOKUP(W$1,[1]토!$A$1:$AO$21,17,0)="","",HLOOKUP(W$1,[1]토!$A$1:$AO$21,17,0))</f>
        <v/>
      </c>
      <c r="X17" t="str">
        <f>IF(HLOOKUP(X$1,[1]토!$A$1:$AO$21,17,0)="","",HLOOKUP(X$1,[1]토!$A$1:$AO$21,17,0))</f>
        <v/>
      </c>
      <c r="Y17" t="str">
        <f>IF(HLOOKUP(Y$1,[1]토!$A$1:$AO$21,17,0)="","",HLOOKUP(Y$1,[1]토!$A$1:$AO$21,17,0))</f>
        <v>정규</v>
      </c>
      <c r="Z17" t="str">
        <f>IF(HLOOKUP(Z$1,[1]토!$A$1:$AO$21,17,0)="","",HLOOKUP(Z$1,[1]토!$A$1:$AO$21,17,0))</f>
        <v/>
      </c>
      <c r="AA17" t="str">
        <f>IF(HLOOKUP(AA$1,[1]토!$A$1:$AO$21,17,0)="","",HLOOKUP(AA$1,[1]토!$A$1:$AO$21,17,0))</f>
        <v/>
      </c>
      <c r="AB17" t="str">
        <f>IF(HLOOKUP(AB$1,[1]토!$A$1:$AO$21,17,0)="","",HLOOKUP(AB$1,[1]토!$A$1:$AO$21,17,0))</f>
        <v>그룹1</v>
      </c>
      <c r="AC17" t="str">
        <f>IF(HLOOKUP(AC$1,[1]토!$A$1:$AO$21,17,0)="","",HLOOKUP(AC$1,[1]토!$A$1:$AO$21,17,0))</f>
        <v>STEREO</v>
      </c>
      <c r="AD17" t="str">
        <f>IF(HLOOKUP(AD$1,[1]토!$A$1:$AO$21,17,0)="","",HLOOKUP(AD$1,[1]토!$A$1:$AO$21,17,0))</f>
        <v/>
      </c>
      <c r="AE17" s="1" t="str">
        <f>IF(HLOOKUP(AE$1,[1]토!$A$1:$AO$21,17,0)="","",HLOOKUP(AE$1,[1]토!$A$1:$AO$21,17,0))</f>
        <v/>
      </c>
      <c r="AF17">
        <f>IF(HLOOKUP(AF$1,[1]토!$A$1:$AO$21,17,0)="","",HLOOKUP(AF$1,[1]토!$A$1:$AO$21,17,0))</f>
        <v>0.97569444444444453</v>
      </c>
      <c r="AG17" t="str">
        <f>IF(HLOOKUP(AG$1,[1]토!$A$1:$AO$21,17,0)="","",HLOOKUP(AG$1,[1]토!$A$1:$AO$21,17,0))</f>
        <v>None</v>
      </c>
      <c r="AH17" t="str">
        <f>IF(HLOOKUP(AH$1,[1]토!$A$1:$AO$21,17,0)="","",HLOOKUP(AH$1,[1]토!$A$1:$AO$21,17,0))</f>
        <v>Y</v>
      </c>
      <c r="AI17" s="1" t="str">
        <f>IF(HLOOKUP(AI$1,[1]토!$A$1:$AO$21,17,0)="","",HLOOKUP(AI$1,[1]토!$A$1:$AO$21,17,0))</f>
        <v/>
      </c>
      <c r="AJ17">
        <f>IF(HLOOKUP(AJ$1,[1]토!$A$1:$AO$21,17,0)="","",HLOOKUP(AJ$1,[1]토!$A$1:$AO$21,17,0))</f>
        <v>0.97569444444444453</v>
      </c>
      <c r="AK17">
        <f>IF(HLOOKUP(AK$1,[1]토!$A$1:$AO$21,17,0)="","",HLOOKUP(AK$1,[1]토!$A$1:$AO$21,17,0))</f>
        <v>1</v>
      </c>
      <c r="AL17" t="str">
        <f>IF(HLOOKUP(AL$1,[1]토!$A$1:$AO$21,17,0)="","",HLOOKUP(AL$1,[1]토!$A$1:$AO$21,17,0))</f>
        <v/>
      </c>
      <c r="AM17" t="str">
        <f>IF(HLOOKUP(AM$1,[1]토!$A$1:$AO$21,17,0)="","",HLOOKUP(AM$1,[1]토!$A$1:$AO$21,17,0))</f>
        <v>N</v>
      </c>
      <c r="AN17">
        <f>IF(HLOOKUP(AN$1,[1]토!$A$1:$AO$21,17,0)="","",HLOOKUP(AN$1,[1]토!$A$1:$AO$21,17,0))</f>
        <v>0</v>
      </c>
      <c r="AO17" t="str">
        <f>IF(HLOOKUP(AO$1,[1]토!$A$1:$AO$21,17,0)="","",HLOOKUP(AO$1,[1]토!$A$1:$AO$21,17,0))</f>
        <v>00:00:00:00</v>
      </c>
    </row>
    <row r="18" spans="1:41" x14ac:dyDescent="0.3">
      <c r="A18" t="str">
        <f>IF(HLOOKUP(A$1,[1]토!$A$1:$AO$21,18,0)="","",HLOOKUP(A$1,[1]토!$A$1:$AO$21,18,0))</f>
        <v>2023.08.12</v>
      </c>
      <c r="B18" s="1">
        <f>IF(HLOOKUP(B$1,[1]토!$A$1:$AO$21,18,0)="","",HLOOKUP(B$1,[1]토!$A$1:$AO$21,18,0))</f>
        <v>1.0347222222222221</v>
      </c>
      <c r="C18" s="1">
        <f>IF(HLOOKUP(C$1,[1]토!$A$1:$AO$21,18,0)="","",HLOOKUP(C$1,[1]토!$A$1:$AO$21,18,0))</f>
        <v>1.0833333333333333</v>
      </c>
      <c r="D18">
        <f>IF(HLOOKUP(D$1,[1]토!$A$1:$AO$21,18,0)="","",HLOOKUP(D$1,[1]토!$A$1:$AO$21,18,0))</f>
        <v>70</v>
      </c>
      <c r="E18">
        <f>IF(HLOOKUP(E$1,[1]토!$A$1:$AO$21,18,0)="","",HLOOKUP(E$1,[1]토!$A$1:$AO$21,18,0))</f>
        <v>99</v>
      </c>
      <c r="F18" t="str">
        <f>IF(HLOOKUP(F$1,[1]토!$A$1:$AO$21,18,0)="","",HLOOKUP(F$1,[1]토!$A$1:$AO$21,18,0))</f>
        <v>D22-B024</v>
      </c>
      <c r="G18" t="str">
        <f>IF(HLOOKUP(G$1,[1]토!$A$1:$AO$21,18,0)="","",HLOOKUP(G$1,[1]토!$A$1:$AO$21,18,0))</f>
        <v>오은영리포트 결혼지옥</v>
      </c>
      <c r="H18" t="str">
        <f>IF(HLOOKUP(H$1,[1]토!$A$1:$AO$21,18,0)="","",HLOOKUP(H$1,[1]토!$A$1:$AO$21,18,0))</f>
        <v>34회</v>
      </c>
      <c r="I18">
        <f>IF(HLOOKUP(I$1,[1]토!$A$1:$AO$21,18,0)="","",HLOOKUP(I$1,[1]토!$A$1:$AO$21,18,0))</f>
        <v>34</v>
      </c>
      <c r="J18" t="str">
        <f>IF(HLOOKUP(J$1,[1]토!$A$1:$AO$21,18,0)="","",HLOOKUP(J$1,[1]토!$A$1:$AO$21,18,0))</f>
        <v>초방</v>
      </c>
      <c r="K18" t="str">
        <f>IF(HLOOKUP(K$1,[1]토!$A$1:$AO$21,18,0)="","",HLOOKUP(K$1,[1]토!$A$1:$AO$21,18,0))</f>
        <v>본방</v>
      </c>
      <c r="L18" t="str">
        <f>IF(HLOOKUP(L$1,[1]토!$A$1:$AO$21,18,0)="","",HLOOKUP(L$1,[1]토!$A$1:$AO$21,18,0))</f>
        <v>HD</v>
      </c>
      <c r="M18" t="str">
        <f>IF(HLOOKUP(M$1,[1]토!$A$1:$AO$21,18,0)="","",HLOOKUP(M$1,[1]토!$A$1:$AO$21,18,0))</f>
        <v>N</v>
      </c>
      <c r="N18" t="str">
        <f>IF(HLOOKUP(N$1,[1]토!$A$1:$AO$21,18,0)="","",HLOOKUP(N$1,[1]토!$A$1:$AO$21,18,0))</f>
        <v>N</v>
      </c>
      <c r="O18" t="str">
        <f>IF(HLOOKUP(O$1,[1]토!$A$1:$AO$21,18,0)="","",HLOOKUP(O$1,[1]토!$A$1:$AO$21,18,0))</f>
        <v>N</v>
      </c>
      <c r="P18" t="str">
        <f>IF(HLOOKUP(P$1,[1]토!$A$1:$AO$21,18,0)="","",HLOOKUP(P$1,[1]토!$A$1:$AO$21,18,0))</f>
        <v>15 세</v>
      </c>
      <c r="Q18">
        <f>IF(HLOOKUP(Q$1,[1]토!$A$1:$AO$21,18,0)="","",HLOOKUP(Q$1,[1]토!$A$1:$AO$21,18,0))</f>
        <v>70</v>
      </c>
      <c r="R18" t="str">
        <f>IF(HLOOKUP(R$1,[1]토!$A$1:$AO$21,18,0)="","",HLOOKUP(R$1,[1]토!$A$1:$AO$21,18,0))</f>
        <v/>
      </c>
      <c r="S18" t="str">
        <f>IF(HLOOKUP(S$1,[1]토!$A$1:$AO$21,18,0)="","",HLOOKUP(S$1,[1]토!$A$1:$AO$21,18,0))</f>
        <v>Y</v>
      </c>
      <c r="T18" t="str">
        <f>IF(HLOOKUP(T$1,[1]토!$A$1:$AO$21,18,0)="","",HLOOKUP(T$1,[1]토!$A$1:$AO$21,18,0))</f>
        <v>Y</v>
      </c>
      <c r="U18" t="str">
        <f>IF(HLOOKUP(U$1,[1]토!$A$1:$AO$21,18,0)="","",HLOOKUP(U$1,[1]토!$A$1:$AO$21,18,0))</f>
        <v>Y</v>
      </c>
      <c r="V18" t="str">
        <f>IF(HLOOKUP(V$1,[1]토!$A$1:$AO$21,18,0)="","",HLOOKUP(V$1,[1]토!$A$1:$AO$21,18,0))</f>
        <v>Y</v>
      </c>
      <c r="W18" t="str">
        <f>IF(HLOOKUP(W$1,[1]토!$A$1:$AO$21,18,0)="","",HLOOKUP(W$1,[1]토!$A$1:$AO$21,18,0))</f>
        <v>N</v>
      </c>
      <c r="X18" t="str">
        <f>IF(HLOOKUP(X$1,[1]토!$A$1:$AO$21,18,0)="","",HLOOKUP(X$1,[1]토!$A$1:$AO$21,18,0))</f>
        <v>SSA2</v>
      </c>
      <c r="Y18" t="str">
        <f>IF(HLOOKUP(Y$1,[1]토!$A$1:$AO$21,18,0)="","",HLOOKUP(Y$1,[1]토!$A$1:$AO$21,18,0))</f>
        <v>정규</v>
      </c>
      <c r="Z18" t="str">
        <f>IF(HLOOKUP(Z$1,[1]토!$A$1:$AO$21,18,0)="","",HLOOKUP(Z$1,[1]토!$A$1:$AO$21,18,0))</f>
        <v>자료</v>
      </c>
      <c r="AA18" t="str">
        <f>IF(HLOOKUP(AA$1,[1]토!$A$1:$AO$21,18,0)="","",HLOOKUP(AA$1,[1]토!$A$1:$AO$21,18,0))</f>
        <v/>
      </c>
      <c r="AB18" t="str">
        <f>IF(HLOOKUP(AB$1,[1]토!$A$1:$AO$21,18,0)="","",HLOOKUP(AB$1,[1]토!$A$1:$AO$21,18,0))</f>
        <v>그룹1</v>
      </c>
      <c r="AC18" t="str">
        <f>IF(HLOOKUP(AC$1,[1]토!$A$1:$AO$21,18,0)="","",HLOOKUP(AC$1,[1]토!$A$1:$AO$21,18,0))</f>
        <v>STEREO</v>
      </c>
      <c r="AD18" t="str">
        <f>IF(HLOOKUP(AD$1,[1]토!$A$1:$AO$21,18,0)="","",HLOOKUP(AD$1,[1]토!$A$1:$AO$21,18,0))</f>
        <v/>
      </c>
      <c r="AE18" s="1" t="str">
        <f>IF(HLOOKUP(AE$1,[1]토!$A$1:$AO$21,18,0)="","",HLOOKUP(AE$1,[1]토!$A$1:$AO$21,18,0))</f>
        <v/>
      </c>
      <c r="AF18">
        <f>IF(HLOOKUP(AF$1,[1]토!$A$1:$AO$21,18,0)="","",HLOOKUP(AF$1,[1]토!$A$1:$AO$21,18,0))</f>
        <v>1.0347222222222221</v>
      </c>
      <c r="AG18" t="str">
        <f>IF(HLOOKUP(AG$1,[1]토!$A$1:$AO$21,18,0)="","",HLOOKUP(AG$1,[1]토!$A$1:$AO$21,18,0))</f>
        <v>None</v>
      </c>
      <c r="AH18" t="str">
        <f>IF(HLOOKUP(AH$1,[1]토!$A$1:$AO$21,18,0)="","",HLOOKUP(AH$1,[1]토!$A$1:$AO$21,18,0))</f>
        <v>Y</v>
      </c>
      <c r="AI18" s="1" t="str">
        <f>IF(HLOOKUP(AI$1,[1]토!$A$1:$AO$21,18,0)="","",HLOOKUP(AI$1,[1]토!$A$1:$AO$21,18,0))</f>
        <v/>
      </c>
      <c r="AJ18">
        <f>IF(HLOOKUP(AJ$1,[1]토!$A$1:$AO$21,18,0)="","",HLOOKUP(AJ$1,[1]토!$A$1:$AO$21,18,0))</f>
        <v>3.4722222222222224E-2</v>
      </c>
      <c r="AK18">
        <f>IF(HLOOKUP(AK$1,[1]토!$A$1:$AO$21,18,0)="","",HLOOKUP(AK$1,[1]토!$A$1:$AO$21,18,0))</f>
        <v>0</v>
      </c>
      <c r="AL18" t="str">
        <f>IF(HLOOKUP(AL$1,[1]토!$A$1:$AO$21,18,0)="","",HLOOKUP(AL$1,[1]토!$A$1:$AO$21,18,0))</f>
        <v>N/A</v>
      </c>
      <c r="AM18" t="str">
        <f>IF(HLOOKUP(AM$1,[1]토!$A$1:$AO$21,18,0)="","",HLOOKUP(AM$1,[1]토!$A$1:$AO$21,18,0))</f>
        <v>Y</v>
      </c>
      <c r="AN18">
        <f>IF(HLOOKUP(AN$1,[1]토!$A$1:$AO$21,18,0)="","",HLOOKUP(AN$1,[1]토!$A$1:$AO$21,18,0))</f>
        <v>3</v>
      </c>
      <c r="AO18" t="str">
        <f>IF(HLOOKUP(AO$1,[1]토!$A$1:$AO$21,18,0)="","",HLOOKUP(AO$1,[1]토!$A$1:$AO$21,18,0))</f>
        <v>01:22:11:05</v>
      </c>
    </row>
    <row r="19" spans="1:41" x14ac:dyDescent="0.3">
      <c r="A19" t="str">
        <f>IF(HLOOKUP(A$1,[1]토!$A$1:$AO$21,19,0)="","",HLOOKUP(A$1,[1]토!$A$1:$AO$21,19,0))</f>
        <v/>
      </c>
      <c r="B19" s="1" t="str">
        <f>IF(HLOOKUP(B$1,[1]토!$A$1:$AO$21,19,0)="","",HLOOKUP(B$1,[1]토!$A$1:$AO$21,19,0))</f>
        <v/>
      </c>
      <c r="C19" s="1" t="str">
        <f>IF(HLOOKUP(C$1,[1]토!$A$1:$AO$21,19,0)="","",HLOOKUP(C$1,[1]토!$A$1:$AO$21,19,0))</f>
        <v/>
      </c>
      <c r="D19" t="str">
        <f>IF(HLOOKUP(D$1,[1]토!$A$1:$AO$21,19,0)="","",HLOOKUP(D$1,[1]토!$A$1:$AO$21,19,0))</f>
        <v/>
      </c>
      <c r="E19" t="str">
        <f>IF(HLOOKUP(E$1,[1]토!$A$1:$AO$21,19,0)="","",HLOOKUP(E$1,[1]토!$A$1:$AO$21,19,0))</f>
        <v/>
      </c>
      <c r="F19" t="str">
        <f>IF(HLOOKUP(F$1,[1]토!$A$1:$AO$21,19,0)="","",HLOOKUP(F$1,[1]토!$A$1:$AO$21,19,0))</f>
        <v/>
      </c>
      <c r="G19" t="str">
        <f>IF(HLOOKUP(G$1,[1]토!$A$1:$AO$21,19,0)="","",HLOOKUP(G$1,[1]토!$A$1:$AO$21,19,0))</f>
        <v/>
      </c>
      <c r="H19" t="str">
        <f>IF(HLOOKUP(H$1,[1]토!$A$1:$AO$21,19,0)="","",HLOOKUP(H$1,[1]토!$A$1:$AO$21,19,0))</f>
        <v/>
      </c>
      <c r="I19" t="str">
        <f>IF(HLOOKUP(I$1,[1]토!$A$1:$AO$21,19,0)="","",HLOOKUP(I$1,[1]토!$A$1:$AO$21,19,0))</f>
        <v/>
      </c>
      <c r="J19" t="str">
        <f>IF(HLOOKUP(J$1,[1]토!$A$1:$AO$21,19,0)="","",HLOOKUP(J$1,[1]토!$A$1:$AO$21,19,0))</f>
        <v/>
      </c>
      <c r="K19" t="str">
        <f>IF(HLOOKUP(K$1,[1]토!$A$1:$AO$21,19,0)="","",HLOOKUP(K$1,[1]토!$A$1:$AO$21,19,0))</f>
        <v/>
      </c>
      <c r="L19" t="str">
        <f>IF(HLOOKUP(L$1,[1]토!$A$1:$AO$21,19,0)="","",HLOOKUP(L$1,[1]토!$A$1:$AO$21,19,0))</f>
        <v/>
      </c>
      <c r="M19" t="str">
        <f>IF(HLOOKUP(M$1,[1]토!$A$1:$AO$21,19,0)="","",HLOOKUP(M$1,[1]토!$A$1:$AO$21,19,0))</f>
        <v/>
      </c>
      <c r="N19" t="str">
        <f>IF(HLOOKUP(N$1,[1]토!$A$1:$AO$21,19,0)="","",HLOOKUP(N$1,[1]토!$A$1:$AO$21,19,0))</f>
        <v/>
      </c>
      <c r="O19" t="str">
        <f>IF(HLOOKUP(O$1,[1]토!$A$1:$AO$21,19,0)="","",HLOOKUP(O$1,[1]토!$A$1:$AO$21,19,0))</f>
        <v/>
      </c>
      <c r="P19" t="str">
        <f>IF(HLOOKUP(P$1,[1]토!$A$1:$AO$21,19,0)="","",HLOOKUP(P$1,[1]토!$A$1:$AO$21,19,0))</f>
        <v/>
      </c>
      <c r="Q19" t="str">
        <f>IF(HLOOKUP(Q$1,[1]토!$A$1:$AO$21,19,0)="","",HLOOKUP(Q$1,[1]토!$A$1:$AO$21,19,0))</f>
        <v/>
      </c>
      <c r="R19" t="str">
        <f>IF(HLOOKUP(R$1,[1]토!$A$1:$AO$21,19,0)="","",HLOOKUP(R$1,[1]토!$A$1:$AO$21,19,0))</f>
        <v/>
      </c>
      <c r="S19" t="str">
        <f>IF(HLOOKUP(S$1,[1]토!$A$1:$AO$21,19,0)="","",HLOOKUP(S$1,[1]토!$A$1:$AO$21,19,0))</f>
        <v/>
      </c>
      <c r="T19" t="str">
        <f>IF(HLOOKUP(T$1,[1]토!$A$1:$AO$21,19,0)="","",HLOOKUP(T$1,[1]토!$A$1:$AO$21,19,0))</f>
        <v/>
      </c>
      <c r="U19" t="str">
        <f>IF(HLOOKUP(U$1,[1]토!$A$1:$AO$21,19,0)="","",HLOOKUP(U$1,[1]토!$A$1:$AO$21,19,0))</f>
        <v/>
      </c>
      <c r="V19" t="str">
        <f>IF(HLOOKUP(V$1,[1]토!$A$1:$AO$21,19,0)="","",HLOOKUP(V$1,[1]토!$A$1:$AO$21,19,0))</f>
        <v/>
      </c>
      <c r="W19" t="str">
        <f>IF(HLOOKUP(W$1,[1]토!$A$1:$AO$21,19,0)="","",HLOOKUP(W$1,[1]토!$A$1:$AO$21,19,0))</f>
        <v/>
      </c>
      <c r="X19" t="str">
        <f>IF(HLOOKUP(X$1,[1]토!$A$1:$AO$21,19,0)="","",HLOOKUP(X$1,[1]토!$A$1:$AO$21,19,0))</f>
        <v/>
      </c>
      <c r="Y19" t="str">
        <f>IF(HLOOKUP(Y$1,[1]토!$A$1:$AO$21,19,0)="","",HLOOKUP(Y$1,[1]토!$A$1:$AO$21,19,0))</f>
        <v/>
      </c>
      <c r="Z19" t="str">
        <f>IF(HLOOKUP(Z$1,[1]토!$A$1:$AO$21,19,0)="","",HLOOKUP(Z$1,[1]토!$A$1:$AO$21,19,0))</f>
        <v/>
      </c>
      <c r="AA19" t="str">
        <f>IF(HLOOKUP(AA$1,[1]토!$A$1:$AO$21,19,0)="","",HLOOKUP(AA$1,[1]토!$A$1:$AO$21,19,0))</f>
        <v/>
      </c>
      <c r="AB19" t="str">
        <f>IF(HLOOKUP(AB$1,[1]토!$A$1:$AO$21,19,0)="","",HLOOKUP(AB$1,[1]토!$A$1:$AO$21,19,0))</f>
        <v/>
      </c>
      <c r="AC19" t="str">
        <f>IF(HLOOKUP(AC$1,[1]토!$A$1:$AO$21,19,0)="","",HLOOKUP(AC$1,[1]토!$A$1:$AO$21,19,0))</f>
        <v/>
      </c>
      <c r="AD19" t="str">
        <f>IF(HLOOKUP(AD$1,[1]토!$A$1:$AO$21,19,0)="","",HLOOKUP(AD$1,[1]토!$A$1:$AO$21,19,0))</f>
        <v/>
      </c>
      <c r="AE19" s="1" t="str">
        <f>IF(HLOOKUP(AE$1,[1]토!$A$1:$AO$21,19,0)="","",HLOOKUP(AE$1,[1]토!$A$1:$AO$21,19,0))</f>
        <v/>
      </c>
      <c r="AF19" t="str">
        <f>IF(HLOOKUP(AF$1,[1]토!$A$1:$AO$21,19,0)="","",HLOOKUP(AF$1,[1]토!$A$1:$AO$21,19,0))</f>
        <v/>
      </c>
      <c r="AG19" t="str">
        <f>IF(HLOOKUP(AG$1,[1]토!$A$1:$AO$21,19,0)="","",HLOOKUP(AG$1,[1]토!$A$1:$AO$21,19,0))</f>
        <v/>
      </c>
      <c r="AH19" t="str">
        <f>IF(HLOOKUP(AH$1,[1]토!$A$1:$AO$21,19,0)="","",HLOOKUP(AH$1,[1]토!$A$1:$AO$21,19,0))</f>
        <v/>
      </c>
      <c r="AI19" s="1" t="str">
        <f>IF(HLOOKUP(AI$1,[1]토!$A$1:$AO$21,19,0)="","",HLOOKUP(AI$1,[1]토!$A$1:$AO$21,19,0))</f>
        <v/>
      </c>
      <c r="AJ19" t="str">
        <f>IF(HLOOKUP(AJ$1,[1]토!$A$1:$AO$21,19,0)="","",HLOOKUP(AJ$1,[1]토!$A$1:$AO$21,19,0))</f>
        <v/>
      </c>
      <c r="AK19" t="str">
        <f>IF(HLOOKUP(AK$1,[1]토!$A$1:$AO$21,19,0)="","",HLOOKUP(AK$1,[1]토!$A$1:$AO$21,19,0))</f>
        <v/>
      </c>
      <c r="AL19" t="str">
        <f>IF(HLOOKUP(AL$1,[1]토!$A$1:$AO$21,19,0)="","",HLOOKUP(AL$1,[1]토!$A$1:$AO$21,19,0))</f>
        <v/>
      </c>
      <c r="AM19" t="str">
        <f>IF(HLOOKUP(AM$1,[1]토!$A$1:$AO$21,19,0)="","",HLOOKUP(AM$1,[1]토!$A$1:$AO$21,19,0))</f>
        <v/>
      </c>
      <c r="AN19" t="str">
        <f>IF(HLOOKUP(AN$1,[1]토!$A$1:$AO$21,19,0)="","",HLOOKUP(AN$1,[1]토!$A$1:$AO$21,19,0))</f>
        <v/>
      </c>
      <c r="AO19" t="str">
        <f>IF(HLOOKUP(AO$1,[1]토!$A$1:$AO$21,19,0)="","",HLOOKUP(AO$1,[1]토!$A$1:$AO$21,19,0))</f>
        <v/>
      </c>
    </row>
    <row r="20" spans="1:41" x14ac:dyDescent="0.3">
      <c r="A20" t="str">
        <f>IF(HLOOKUP(A$1,[1]토!$A$1:$AO$21,20,0)="","",HLOOKUP(A$1,[1]토!$A$1:$AO$21,20,0))</f>
        <v/>
      </c>
      <c r="B20" s="1" t="str">
        <f>IF(HLOOKUP(B$1,[1]토!$A$1:$AO$21,20,0)="","",HLOOKUP(B$1,[1]토!$A$1:$AO$21,20,0))</f>
        <v/>
      </c>
      <c r="C20" s="1" t="str">
        <f>IF(HLOOKUP(C$1,[1]토!$A$1:$AO$21,20,0)="","",HLOOKUP(C$1,[1]토!$A$1:$AO$21,20,0))</f>
        <v/>
      </c>
      <c r="D20" t="str">
        <f>IF(HLOOKUP(D$1,[1]토!$A$1:$AO$21,20,0)="","",HLOOKUP(D$1,[1]토!$A$1:$AO$21,20,0))</f>
        <v/>
      </c>
      <c r="E20" t="str">
        <f>IF(HLOOKUP(E$1,[1]토!$A$1:$AO$21,20,0)="","",HLOOKUP(E$1,[1]토!$A$1:$AO$21,20,0))</f>
        <v/>
      </c>
      <c r="F20" t="str">
        <f>IF(HLOOKUP(F$1,[1]토!$A$1:$AO$21,20,0)="","",HLOOKUP(F$1,[1]토!$A$1:$AO$21,20,0))</f>
        <v/>
      </c>
      <c r="G20" t="str">
        <f>IF(HLOOKUP(G$1,[1]토!$A$1:$AO$21,20,0)="","",HLOOKUP(G$1,[1]토!$A$1:$AO$21,20,0))</f>
        <v/>
      </c>
      <c r="H20" t="str">
        <f>IF(HLOOKUP(H$1,[1]토!$A$1:$AO$21,20,0)="","",HLOOKUP(H$1,[1]토!$A$1:$AO$21,20,0))</f>
        <v/>
      </c>
      <c r="I20" t="str">
        <f>IF(HLOOKUP(I$1,[1]토!$A$1:$AO$21,20,0)="","",HLOOKUP(I$1,[1]토!$A$1:$AO$21,20,0))</f>
        <v/>
      </c>
      <c r="J20" t="str">
        <f>IF(HLOOKUP(J$1,[1]토!$A$1:$AO$21,20,0)="","",HLOOKUP(J$1,[1]토!$A$1:$AO$21,20,0))</f>
        <v/>
      </c>
      <c r="K20" t="str">
        <f>IF(HLOOKUP(K$1,[1]토!$A$1:$AO$21,20,0)="","",HLOOKUP(K$1,[1]토!$A$1:$AO$21,20,0))</f>
        <v/>
      </c>
      <c r="L20" t="str">
        <f>IF(HLOOKUP(L$1,[1]토!$A$1:$AO$21,20,0)="","",HLOOKUP(L$1,[1]토!$A$1:$AO$21,20,0))</f>
        <v/>
      </c>
      <c r="M20" t="str">
        <f>IF(HLOOKUP(M$1,[1]토!$A$1:$AO$21,20,0)="","",HLOOKUP(M$1,[1]토!$A$1:$AO$21,20,0))</f>
        <v/>
      </c>
      <c r="N20" t="str">
        <f>IF(HLOOKUP(N$1,[1]토!$A$1:$AO$21,20,0)="","",HLOOKUP(N$1,[1]토!$A$1:$AO$21,20,0))</f>
        <v/>
      </c>
      <c r="O20" t="str">
        <f>IF(HLOOKUP(O$1,[1]토!$A$1:$AO$21,20,0)="","",HLOOKUP(O$1,[1]토!$A$1:$AO$21,20,0))</f>
        <v/>
      </c>
      <c r="P20" t="str">
        <f>IF(HLOOKUP(P$1,[1]토!$A$1:$AO$21,20,0)="","",HLOOKUP(P$1,[1]토!$A$1:$AO$21,20,0))</f>
        <v/>
      </c>
      <c r="Q20" t="str">
        <f>IF(HLOOKUP(Q$1,[1]토!$A$1:$AO$21,20,0)="","",HLOOKUP(Q$1,[1]토!$A$1:$AO$21,20,0))</f>
        <v/>
      </c>
      <c r="R20" t="str">
        <f>IF(HLOOKUP(R$1,[1]토!$A$1:$AO$21,20,0)="","",HLOOKUP(R$1,[1]토!$A$1:$AO$21,20,0))</f>
        <v/>
      </c>
      <c r="S20" t="str">
        <f>IF(HLOOKUP(S$1,[1]토!$A$1:$AO$21,20,0)="","",HLOOKUP(S$1,[1]토!$A$1:$AO$21,20,0))</f>
        <v/>
      </c>
      <c r="T20" t="str">
        <f>IF(HLOOKUP(T$1,[1]토!$A$1:$AO$21,20,0)="","",HLOOKUP(T$1,[1]토!$A$1:$AO$21,20,0))</f>
        <v/>
      </c>
      <c r="U20" t="str">
        <f>IF(HLOOKUP(U$1,[1]토!$A$1:$AO$21,20,0)="","",HLOOKUP(U$1,[1]토!$A$1:$AO$21,20,0))</f>
        <v/>
      </c>
      <c r="V20" t="str">
        <f>IF(HLOOKUP(V$1,[1]토!$A$1:$AO$21,20,0)="","",HLOOKUP(V$1,[1]토!$A$1:$AO$21,20,0))</f>
        <v/>
      </c>
      <c r="W20" t="str">
        <f>IF(HLOOKUP(W$1,[1]토!$A$1:$AO$21,20,0)="","",HLOOKUP(W$1,[1]토!$A$1:$AO$21,20,0))</f>
        <v/>
      </c>
      <c r="X20" t="str">
        <f>IF(HLOOKUP(X$1,[1]토!$A$1:$AO$21,20,0)="","",HLOOKUP(X$1,[1]토!$A$1:$AO$21,20,0))</f>
        <v/>
      </c>
      <c r="Y20" t="str">
        <f>IF(HLOOKUP(Y$1,[1]토!$A$1:$AO$21,20,0)="","",HLOOKUP(Y$1,[1]토!$A$1:$AO$21,20,0))</f>
        <v/>
      </c>
      <c r="Z20" t="str">
        <f>IF(HLOOKUP(Z$1,[1]토!$A$1:$AO$21,20,0)="","",HLOOKUP(Z$1,[1]토!$A$1:$AO$21,20,0))</f>
        <v/>
      </c>
      <c r="AA20" t="str">
        <f>IF(HLOOKUP(AA$1,[1]토!$A$1:$AO$21,20,0)="","",HLOOKUP(AA$1,[1]토!$A$1:$AO$21,20,0))</f>
        <v/>
      </c>
      <c r="AB20" t="str">
        <f>IF(HLOOKUP(AB$1,[1]토!$A$1:$AO$21,20,0)="","",HLOOKUP(AB$1,[1]토!$A$1:$AO$21,20,0))</f>
        <v/>
      </c>
      <c r="AC20" t="str">
        <f>IF(HLOOKUP(AC$1,[1]토!$A$1:$AO$21,20,0)="","",HLOOKUP(AC$1,[1]토!$A$1:$AO$21,20,0))</f>
        <v/>
      </c>
      <c r="AD20" t="str">
        <f>IF(HLOOKUP(AD$1,[1]토!$A$1:$AO$21,20,0)="","",HLOOKUP(AD$1,[1]토!$A$1:$AO$21,20,0))</f>
        <v/>
      </c>
      <c r="AE20" s="1" t="str">
        <f>IF(HLOOKUP(AE$1,[1]토!$A$1:$AO$21,20,0)="","",HLOOKUP(AE$1,[1]토!$A$1:$AO$21,20,0))</f>
        <v/>
      </c>
      <c r="AF20" t="str">
        <f>IF(HLOOKUP(AF$1,[1]토!$A$1:$AO$21,20,0)="","",HLOOKUP(AF$1,[1]토!$A$1:$AO$21,20,0))</f>
        <v/>
      </c>
      <c r="AG20" t="str">
        <f>IF(HLOOKUP(AG$1,[1]토!$A$1:$AO$21,20,0)="","",HLOOKUP(AG$1,[1]토!$A$1:$AO$21,20,0))</f>
        <v/>
      </c>
      <c r="AH20" t="str">
        <f>IF(HLOOKUP(AH$1,[1]토!$A$1:$AO$21,20,0)="","",HLOOKUP(AH$1,[1]토!$A$1:$AO$21,20,0))</f>
        <v/>
      </c>
      <c r="AI20" s="1" t="str">
        <f>IF(HLOOKUP(AI$1,[1]토!$A$1:$AO$21,20,0)="","",HLOOKUP(AI$1,[1]토!$A$1:$AO$21,20,0))</f>
        <v/>
      </c>
      <c r="AJ20" t="str">
        <f>IF(HLOOKUP(AJ$1,[1]토!$A$1:$AO$21,20,0)="","",HLOOKUP(AJ$1,[1]토!$A$1:$AO$21,20,0))</f>
        <v/>
      </c>
      <c r="AK20" t="str">
        <f>IF(HLOOKUP(AK$1,[1]토!$A$1:$AO$21,20,0)="","",HLOOKUP(AK$1,[1]토!$A$1:$AO$21,20,0))</f>
        <v/>
      </c>
      <c r="AL20" t="str">
        <f>IF(HLOOKUP(AL$1,[1]토!$A$1:$AO$21,20,0)="","",HLOOKUP(AL$1,[1]토!$A$1:$AO$21,20,0))</f>
        <v/>
      </c>
      <c r="AM20" t="str">
        <f>IF(HLOOKUP(AM$1,[1]토!$A$1:$AO$21,20,0)="","",HLOOKUP(AM$1,[1]토!$A$1:$AO$21,20,0))</f>
        <v/>
      </c>
      <c r="AN20" t="str">
        <f>IF(HLOOKUP(AN$1,[1]토!$A$1:$AO$21,20,0)="","",HLOOKUP(AN$1,[1]토!$A$1:$AO$21,20,0))</f>
        <v/>
      </c>
      <c r="AO20" t="str">
        <f>IF(HLOOKUP(AO$1,[1]토!$A$1:$AO$21,20,0)="","",HLOOKUP(AO$1,[1]토!$A$1:$AO$21,20,0))</f>
        <v/>
      </c>
    </row>
    <row r="21" spans="1:41" x14ac:dyDescent="0.3">
      <c r="A21" t="str">
        <f>IF(HLOOKUP(A$1,[1]토!$A$1:$AO$21,21,0)="","",HLOOKUP(A$1,[1]토!$A$1:$AO$21,21,0))</f>
        <v/>
      </c>
      <c r="B21" s="1" t="str">
        <f>IF(HLOOKUP(B$1,[1]토!$A$1:$AO$21,21,0)="","",HLOOKUP(B$1,[1]토!$A$1:$AO$21,21,0))</f>
        <v/>
      </c>
      <c r="C21" s="1" t="str">
        <f>IF(HLOOKUP(C$1,[1]토!$A$1:$AO$21,21,0)="","",HLOOKUP(C$1,[1]토!$A$1:$AO$21,21,0))</f>
        <v/>
      </c>
      <c r="D21" t="str">
        <f>IF(HLOOKUP(D$1,[1]토!$A$1:$AO$21,21,0)="","",HLOOKUP(D$1,[1]토!$A$1:$AO$21,21,0))</f>
        <v/>
      </c>
      <c r="E21" t="str">
        <f>IF(HLOOKUP(E$1,[1]토!$A$1:$AO$21,21,0)="","",HLOOKUP(E$1,[1]토!$A$1:$AO$21,21,0))</f>
        <v/>
      </c>
      <c r="F21" t="str">
        <f>IF(HLOOKUP(F$1,[1]토!$A$1:$AO$21,21,0)="","",HLOOKUP(F$1,[1]토!$A$1:$AO$21,21,0))</f>
        <v/>
      </c>
      <c r="G21" t="str">
        <f>IF(HLOOKUP(G$1,[1]토!$A$1:$AO$21,21,0)="","",HLOOKUP(G$1,[1]토!$A$1:$AO$21,21,0))</f>
        <v/>
      </c>
      <c r="H21" t="str">
        <f>IF(HLOOKUP(H$1,[1]토!$A$1:$AO$21,21,0)="","",HLOOKUP(H$1,[1]토!$A$1:$AO$21,21,0))</f>
        <v/>
      </c>
      <c r="I21" t="str">
        <f>IF(HLOOKUP(I$1,[1]토!$A$1:$AO$21,21,0)="","",HLOOKUP(I$1,[1]토!$A$1:$AO$21,21,0))</f>
        <v/>
      </c>
      <c r="J21" t="str">
        <f>IF(HLOOKUP(J$1,[1]토!$A$1:$AO$21,21,0)="","",HLOOKUP(J$1,[1]토!$A$1:$AO$21,21,0))</f>
        <v/>
      </c>
      <c r="K21" t="str">
        <f>IF(HLOOKUP(K$1,[1]토!$A$1:$AO$21,21,0)="","",HLOOKUP(K$1,[1]토!$A$1:$AO$21,21,0))</f>
        <v/>
      </c>
      <c r="L21" t="str">
        <f>IF(HLOOKUP(L$1,[1]토!$A$1:$AO$21,21,0)="","",HLOOKUP(L$1,[1]토!$A$1:$AO$21,21,0))</f>
        <v/>
      </c>
      <c r="M21" t="str">
        <f>IF(HLOOKUP(M$1,[1]토!$A$1:$AO$21,21,0)="","",HLOOKUP(M$1,[1]토!$A$1:$AO$21,21,0))</f>
        <v/>
      </c>
      <c r="N21" t="str">
        <f>IF(HLOOKUP(N$1,[1]토!$A$1:$AO$21,21,0)="","",HLOOKUP(N$1,[1]토!$A$1:$AO$21,21,0))</f>
        <v/>
      </c>
      <c r="O21" t="str">
        <f>IF(HLOOKUP(O$1,[1]토!$A$1:$AO$21,21,0)="","",HLOOKUP(O$1,[1]토!$A$1:$AO$21,21,0))</f>
        <v/>
      </c>
      <c r="P21" t="str">
        <f>IF(HLOOKUP(P$1,[1]토!$A$1:$AO$21,21,0)="","",HLOOKUP(P$1,[1]토!$A$1:$AO$21,21,0))</f>
        <v/>
      </c>
      <c r="Q21" t="str">
        <f>IF(HLOOKUP(Q$1,[1]토!$A$1:$AO$21,21,0)="","",HLOOKUP(Q$1,[1]토!$A$1:$AO$21,21,0))</f>
        <v/>
      </c>
      <c r="R21" t="str">
        <f>IF(HLOOKUP(R$1,[1]토!$A$1:$AO$21,21,0)="","",HLOOKUP(R$1,[1]토!$A$1:$AO$21,21,0))</f>
        <v/>
      </c>
      <c r="S21" t="str">
        <f>IF(HLOOKUP(S$1,[1]토!$A$1:$AO$21,21,0)="","",HLOOKUP(S$1,[1]토!$A$1:$AO$21,21,0))</f>
        <v/>
      </c>
      <c r="T21" t="str">
        <f>IF(HLOOKUP(T$1,[1]토!$A$1:$AO$21,21,0)="","",HLOOKUP(T$1,[1]토!$A$1:$AO$21,21,0))</f>
        <v/>
      </c>
      <c r="U21" t="str">
        <f>IF(HLOOKUP(U$1,[1]토!$A$1:$AO$21,21,0)="","",HLOOKUP(U$1,[1]토!$A$1:$AO$21,21,0))</f>
        <v/>
      </c>
      <c r="V21" t="str">
        <f>IF(HLOOKUP(V$1,[1]토!$A$1:$AO$21,21,0)="","",HLOOKUP(V$1,[1]토!$A$1:$AO$21,21,0))</f>
        <v/>
      </c>
      <c r="W21" t="str">
        <f>IF(HLOOKUP(W$1,[1]토!$A$1:$AO$21,21,0)="","",HLOOKUP(W$1,[1]토!$A$1:$AO$21,21,0))</f>
        <v/>
      </c>
      <c r="X21" t="str">
        <f>IF(HLOOKUP(X$1,[1]토!$A$1:$AO$21,21,0)="","",HLOOKUP(X$1,[1]토!$A$1:$AO$21,21,0))</f>
        <v/>
      </c>
      <c r="Y21" t="str">
        <f>IF(HLOOKUP(Y$1,[1]토!$A$1:$AO$21,21,0)="","",HLOOKUP(Y$1,[1]토!$A$1:$AO$21,21,0))</f>
        <v/>
      </c>
      <c r="Z21" t="str">
        <f>IF(HLOOKUP(Z$1,[1]토!$A$1:$AO$21,21,0)="","",HLOOKUP(Z$1,[1]토!$A$1:$AO$21,21,0))</f>
        <v/>
      </c>
      <c r="AA21" t="str">
        <f>IF(HLOOKUP(AA$1,[1]토!$A$1:$AO$21,21,0)="","",HLOOKUP(AA$1,[1]토!$A$1:$AO$21,21,0))</f>
        <v/>
      </c>
      <c r="AB21" t="str">
        <f>IF(HLOOKUP(AB$1,[1]토!$A$1:$AO$21,21,0)="","",HLOOKUP(AB$1,[1]토!$A$1:$AO$21,21,0))</f>
        <v/>
      </c>
      <c r="AC21" t="str">
        <f>IF(HLOOKUP(AC$1,[1]토!$A$1:$AO$21,21,0)="","",HLOOKUP(AC$1,[1]토!$A$1:$AO$21,21,0))</f>
        <v/>
      </c>
      <c r="AD21" t="str">
        <f>IF(HLOOKUP(AD$1,[1]토!$A$1:$AO$21,21,0)="","",HLOOKUP(AD$1,[1]토!$A$1:$AO$21,21,0))</f>
        <v/>
      </c>
      <c r="AE21" s="1" t="str">
        <f>IF(HLOOKUP(AE$1,[1]토!$A$1:$AO$21,21,0)="","",HLOOKUP(AE$1,[1]토!$A$1:$AO$21,21,0))</f>
        <v/>
      </c>
      <c r="AF21" t="str">
        <f>IF(HLOOKUP(AF$1,[1]토!$A$1:$AO$21,21,0)="","",HLOOKUP(AF$1,[1]토!$A$1:$AO$21,21,0))</f>
        <v/>
      </c>
      <c r="AG21" t="str">
        <f>IF(HLOOKUP(AG$1,[1]토!$A$1:$AO$21,21,0)="","",HLOOKUP(AG$1,[1]토!$A$1:$AO$21,21,0))</f>
        <v/>
      </c>
      <c r="AH21" t="str">
        <f>IF(HLOOKUP(AH$1,[1]토!$A$1:$AO$21,21,0)="","",HLOOKUP(AH$1,[1]토!$A$1:$AO$21,21,0))</f>
        <v/>
      </c>
      <c r="AI21" s="1" t="str">
        <f>IF(HLOOKUP(AI$1,[1]토!$A$1:$AO$21,21,0)="","",HLOOKUP(AI$1,[1]토!$A$1:$AO$21,21,0))</f>
        <v/>
      </c>
      <c r="AJ21" t="str">
        <f>IF(HLOOKUP(AJ$1,[1]토!$A$1:$AO$21,21,0)="","",HLOOKUP(AJ$1,[1]토!$A$1:$AO$21,21,0))</f>
        <v/>
      </c>
      <c r="AK21" t="str">
        <f>IF(HLOOKUP(AK$1,[1]토!$A$1:$AO$21,21,0)="","",HLOOKUP(AK$1,[1]토!$A$1:$AO$21,21,0))</f>
        <v/>
      </c>
      <c r="AL21" t="str">
        <f>IF(HLOOKUP(AL$1,[1]토!$A$1:$AO$21,21,0)="","",HLOOKUP(AL$1,[1]토!$A$1:$AO$21,21,0))</f>
        <v/>
      </c>
      <c r="AM21" t="str">
        <f>IF(HLOOKUP(AM$1,[1]토!$A$1:$AO$21,21,0)="","",HLOOKUP(AM$1,[1]토!$A$1:$AO$21,21,0))</f>
        <v/>
      </c>
      <c r="AN21" t="str">
        <f>IF(HLOOKUP(AN$1,[1]토!$A$1:$AO$21,21,0)="","",HLOOKUP(AN$1,[1]토!$A$1:$AO$21,21,0))</f>
        <v/>
      </c>
      <c r="AO21" t="str">
        <f>IF(HLOOKUP(AO$1,[1]토!$A$1:$AO$21,21,0)="","",HLOOKUP(AO$1,[1]토!$A$1:$AO$21,21,0))</f>
        <v/>
      </c>
    </row>
    <row r="22" spans="1:41" x14ac:dyDescent="0.3">
      <c r="B22" s="1"/>
      <c r="C22" s="1"/>
      <c r="AE22" s="1"/>
      <c r="AI22" s="1"/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D2AD5-C51B-4771-8EB4-CF653561BCA0}">
  <dimension ref="A1:AO22"/>
  <sheetViews>
    <sheetView tabSelected="1" workbookViewId="0">
      <selection activeCell="F19" sqref="F19"/>
    </sheetView>
  </sheetViews>
  <sheetFormatPr defaultRowHeight="16.5" x14ac:dyDescent="0.3"/>
  <sheetData>
    <row r="1" spans="1:4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</row>
    <row r="2" spans="1:41" x14ac:dyDescent="0.3">
      <c r="A2" t="str">
        <f>IF(HLOOKUP(A$1,[1]일!$A$1:$AO$21,2,0)="","",HLOOKUP(A$1,[1]일!$A$1:$AO$21,2,0))</f>
        <v>2023.08.13</v>
      </c>
      <c r="B2" s="1">
        <f>IF(HLOOKUP(B$1,[1]일!$A$1:$AO$21,2,0)="","",HLOOKUP(B$1,[1]일!$A$1:$AO$21,2,0))</f>
        <v>8.3333333333333329E-2</v>
      </c>
      <c r="C2" s="1">
        <f>IF(HLOOKUP(C$1,[1]일!$A$1:$AO$21,2,0)="","",HLOOKUP(C$1,[1]일!$A$1:$AO$21,2,0))</f>
        <v>0.10416666666666667</v>
      </c>
      <c r="D2">
        <f>IF(HLOOKUP(D$1,[1]일!$A$1:$AO$21,2,0)="","",HLOOKUP(D$1,[1]일!$A$1:$AO$21,2,0))</f>
        <v>30</v>
      </c>
      <c r="E2">
        <f>IF(HLOOKUP(E$1,[1]일!$A$1:$AO$21,2,0)="","",HLOOKUP(E$1,[1]일!$A$1:$AO$21,2,0))</f>
        <v>99</v>
      </c>
      <c r="F2" t="str">
        <f>IF(HLOOKUP(F$1,[1]일!$A$1:$AO$21,2,0)="","",HLOOKUP(F$1,[1]일!$A$1:$AO$21,2,0))</f>
        <v>D22-B024</v>
      </c>
      <c r="G2" t="str">
        <f>IF(HLOOKUP(G$1,[1]일!$A$1:$AO$21,2,0)="","",HLOOKUP(G$1,[1]일!$A$1:$AO$21,2,0))</f>
        <v>오은영리포트 결혼지옥</v>
      </c>
      <c r="H2" t="str">
        <f>IF(HLOOKUP(H$1,[1]일!$A$1:$AO$21,2,0)="","",HLOOKUP(H$1,[1]일!$A$1:$AO$21,2,0))</f>
        <v>34회</v>
      </c>
      <c r="I2">
        <f>IF(HLOOKUP(I$1,[1]일!$A$1:$AO$21,2,0)="","",HLOOKUP(I$1,[1]일!$A$1:$AO$21,2,0))</f>
        <v>34</v>
      </c>
      <c r="J2" t="str">
        <f>IF(HLOOKUP(J$1,[1]일!$A$1:$AO$21,2,0)="","",HLOOKUP(J$1,[1]일!$A$1:$AO$21,2,0))</f>
        <v>초방</v>
      </c>
      <c r="K2" t="str">
        <f>IF(HLOOKUP(K$1,[1]일!$A$1:$AO$21,2,0)="","",HLOOKUP(K$1,[1]일!$A$1:$AO$21,2,0))</f>
        <v>본방</v>
      </c>
      <c r="L2" t="str">
        <f>IF(HLOOKUP(L$1,[1]일!$A$1:$AO$21,2,0)="","",HLOOKUP(L$1,[1]일!$A$1:$AO$21,2,0))</f>
        <v>HD</v>
      </c>
      <c r="M2" t="str">
        <f>IF(HLOOKUP(M$1,[1]일!$A$1:$AO$21,2,0)="","",HLOOKUP(M$1,[1]일!$A$1:$AO$21,2,0))</f>
        <v>N</v>
      </c>
      <c r="N2" t="str">
        <f>IF(HLOOKUP(N$1,[1]일!$A$1:$AO$21,2,0)="","",HLOOKUP(N$1,[1]일!$A$1:$AO$21,2,0))</f>
        <v>N</v>
      </c>
      <c r="O2" t="str">
        <f>IF(HLOOKUP(O$1,[1]일!$A$1:$AO$21,2,0)="","",HLOOKUP(O$1,[1]일!$A$1:$AO$21,2,0))</f>
        <v>N</v>
      </c>
      <c r="P2" t="str">
        <f>IF(HLOOKUP(P$1,[1]일!$A$1:$AO$21,2,0)="","",HLOOKUP(P$1,[1]일!$A$1:$AO$21,2,0))</f>
        <v>15 세</v>
      </c>
      <c r="Q2">
        <f>IF(HLOOKUP(Q$1,[1]일!$A$1:$AO$21,2,0)="","",HLOOKUP(Q$1,[1]일!$A$1:$AO$21,2,0))</f>
        <v>30</v>
      </c>
      <c r="R2" t="str">
        <f>IF(HLOOKUP(R$1,[1]일!$A$1:$AO$21,2,0)="","",HLOOKUP(R$1,[1]일!$A$1:$AO$21,2,0))</f>
        <v/>
      </c>
      <c r="S2" t="str">
        <f>IF(HLOOKUP(S$1,[1]일!$A$1:$AO$21,2,0)="","",HLOOKUP(S$1,[1]일!$A$1:$AO$21,2,0))</f>
        <v>Y</v>
      </c>
      <c r="T2" t="str">
        <f>IF(HLOOKUP(T$1,[1]일!$A$1:$AO$21,2,0)="","",HLOOKUP(T$1,[1]일!$A$1:$AO$21,2,0))</f>
        <v>Y</v>
      </c>
      <c r="U2" t="str">
        <f>IF(HLOOKUP(U$1,[1]일!$A$1:$AO$21,2,0)="","",HLOOKUP(U$1,[1]일!$A$1:$AO$21,2,0))</f>
        <v>Y</v>
      </c>
      <c r="V2" t="str">
        <f>IF(HLOOKUP(V$1,[1]일!$A$1:$AO$21,2,0)="","",HLOOKUP(V$1,[1]일!$A$1:$AO$21,2,0))</f>
        <v>Y</v>
      </c>
      <c r="W2" t="str">
        <f>IF(HLOOKUP(W$1,[1]일!$A$1:$AO$21,2,0)="","",HLOOKUP(W$1,[1]일!$A$1:$AO$21,2,0))</f>
        <v>N</v>
      </c>
      <c r="X2" t="str">
        <f>IF(HLOOKUP(X$1,[1]일!$A$1:$AO$21,2,0)="","",HLOOKUP(X$1,[1]일!$A$1:$AO$21,2,0))</f>
        <v>A</v>
      </c>
      <c r="Y2" t="str">
        <f>IF(HLOOKUP(Y$1,[1]일!$A$1:$AO$21,2,0)="","",HLOOKUP(Y$1,[1]일!$A$1:$AO$21,2,0))</f>
        <v>정규</v>
      </c>
      <c r="Z2" t="str">
        <f>IF(HLOOKUP(Z$1,[1]일!$A$1:$AO$21,2,0)="","",HLOOKUP(Z$1,[1]일!$A$1:$AO$21,2,0))</f>
        <v>자료</v>
      </c>
      <c r="AA2" t="str">
        <f>IF(HLOOKUP(AA$1,[1]일!$A$1:$AO$21,2,0)="","",HLOOKUP(AA$1,[1]일!$A$1:$AO$21,2,0))</f>
        <v/>
      </c>
      <c r="AB2" t="str">
        <f>IF(HLOOKUP(AB$1,[1]일!$A$1:$AO$21,2,0)="","",HLOOKUP(AB$1,[1]일!$A$1:$AO$21,2,0))</f>
        <v>그룹1</v>
      </c>
      <c r="AC2" t="str">
        <f>IF(HLOOKUP(AC$1,[1]일!$A$1:$AO$21,2,0)="","",HLOOKUP(AC$1,[1]일!$A$1:$AO$21,2,0))</f>
        <v>STEREO</v>
      </c>
      <c r="AD2" t="str">
        <f>IF(HLOOKUP(AD$1,[1]일!$A$1:$AO$21,2,0)="","",HLOOKUP(AD$1,[1]일!$A$1:$AO$21,2,0))</f>
        <v/>
      </c>
      <c r="AE2" s="1" t="str">
        <f>IF(HLOOKUP(AE$1,[1]일!$A$1:$AO$21,2,0)="","",HLOOKUP(AE$1,[1]일!$A$1:$AO$21,2,0))</f>
        <v/>
      </c>
      <c r="AF2">
        <f>IF(HLOOKUP(AF$1,[1]일!$A$1:$AO$21,2,0)="","",HLOOKUP(AF$1,[1]일!$A$1:$AO$21,2,0))</f>
        <v>8.3333333333333329E-2</v>
      </c>
      <c r="AG2" t="str">
        <f>IF(HLOOKUP(AG$1,[1]일!$A$1:$AO$21,2,0)="","",HLOOKUP(AG$1,[1]일!$A$1:$AO$21,2,0))</f>
        <v>None</v>
      </c>
      <c r="AH2" t="str">
        <f>IF(HLOOKUP(AH$1,[1]일!$A$1:$AO$21,2,0)="","",HLOOKUP(AH$1,[1]일!$A$1:$AO$21,2,0))</f>
        <v>Y</v>
      </c>
      <c r="AI2" s="1" t="str">
        <f>IF(HLOOKUP(AI$1,[1]일!$A$1:$AO$21,2,0)="","",HLOOKUP(AI$1,[1]일!$A$1:$AO$21,2,0))</f>
        <v/>
      </c>
      <c r="AJ2">
        <f>IF(HLOOKUP(AJ$1,[1]일!$A$1:$AO$21,2,0)="","",HLOOKUP(AJ$1,[1]일!$A$1:$AO$21,2,0))</f>
        <v>8.3333333333333329E-2</v>
      </c>
      <c r="AK2">
        <f>IF(HLOOKUP(AK$1,[1]일!$A$1:$AO$21,2,0)="","",HLOOKUP(AK$1,[1]일!$A$1:$AO$21,2,0))</f>
        <v>1</v>
      </c>
      <c r="AL2" t="str">
        <f>IF(HLOOKUP(AL$1,[1]일!$A$1:$AO$21,2,0)="","",HLOOKUP(AL$1,[1]일!$A$1:$AO$21,2,0))</f>
        <v>N/A</v>
      </c>
      <c r="AM2" t="str">
        <f>IF(HLOOKUP(AM$1,[1]일!$A$1:$AO$21,2,0)="","",HLOOKUP(AM$1,[1]일!$A$1:$AO$21,2,0))</f>
        <v>Y</v>
      </c>
      <c r="AN2">
        <f>IF(HLOOKUP(AN$1,[1]일!$A$1:$AO$21,2,0)="","",HLOOKUP(AN$1,[1]일!$A$1:$AO$21,2,0))</f>
        <v>3</v>
      </c>
      <c r="AO2" t="str">
        <f>IF(HLOOKUP(AO$1,[1]일!$A$1:$AO$21,2,0)="","",HLOOKUP(AO$1,[1]일!$A$1:$AO$21,2,0))</f>
        <v>01:22:11:05</v>
      </c>
    </row>
    <row r="3" spans="1:41" x14ac:dyDescent="0.3">
      <c r="A3" t="str">
        <f>IF(HLOOKUP(A$1,[1]일!$A$1:$AO$21,3,0)="","",HLOOKUP(A$1,[1]일!$A$1:$AO$21,3,0))</f>
        <v>2023.08.13</v>
      </c>
      <c r="B3" s="1">
        <f>IF(HLOOKUP(B$1,[1]일!$A$1:$AO$21,3,0)="","",HLOOKUP(B$1,[1]일!$A$1:$AO$21,3,0))</f>
        <v>0.10416666666666667</v>
      </c>
      <c r="C3" s="1">
        <f>IF(HLOOKUP(C$1,[1]일!$A$1:$AO$21,3,0)="","",HLOOKUP(C$1,[1]일!$A$1:$AO$21,3,0))</f>
        <v>0.15972222222222224</v>
      </c>
      <c r="D3">
        <f>IF(HLOOKUP(D$1,[1]일!$A$1:$AO$21,3,0)="","",HLOOKUP(D$1,[1]일!$A$1:$AO$21,3,0))</f>
        <v>80</v>
      </c>
      <c r="E3">
        <f>IF(HLOOKUP(E$1,[1]일!$A$1:$AO$21,3,0)="","",HLOOKUP(E$1,[1]일!$A$1:$AO$21,3,0))</f>
        <v>77</v>
      </c>
      <c r="F3" t="str">
        <f>IF(HLOOKUP(F$1,[1]일!$A$1:$AO$21,3,0)="","",HLOOKUP(F$1,[1]일!$A$1:$AO$21,3,0))</f>
        <v>C22-A008</v>
      </c>
      <c r="G3" t="str">
        <f>IF(HLOOKUP(G$1,[1]일!$A$1:$AO$21,3,0)="","",HLOOKUP(G$1,[1]일!$A$1:$AO$21,3,0))</f>
        <v>에덴2</v>
      </c>
      <c r="H3" t="str">
        <f>IF(HLOOKUP(H$1,[1]일!$A$1:$AO$21,3,0)="","",HLOOKUP(H$1,[1]일!$A$1:$AO$21,3,0))</f>
        <v>1회(자막)</v>
      </c>
      <c r="I3">
        <f>IF(HLOOKUP(I$1,[1]일!$A$1:$AO$21,3,0)="","",HLOOKUP(I$1,[1]일!$A$1:$AO$21,3,0))</f>
        <v>1</v>
      </c>
      <c r="J3" t="str">
        <f>IF(HLOOKUP(J$1,[1]일!$A$1:$AO$21,3,0)="","",HLOOKUP(J$1,[1]일!$A$1:$AO$21,3,0))</f>
        <v>순환</v>
      </c>
      <c r="K3" t="str">
        <f>IF(HLOOKUP(K$1,[1]일!$A$1:$AO$21,3,0)="","",HLOOKUP(K$1,[1]일!$A$1:$AO$21,3,0))</f>
        <v>재방</v>
      </c>
      <c r="L3" t="str">
        <f>IF(HLOOKUP(L$1,[1]일!$A$1:$AO$21,3,0)="","",HLOOKUP(L$1,[1]일!$A$1:$AO$21,3,0))</f>
        <v>HD</v>
      </c>
      <c r="M3" t="str">
        <f>IF(HLOOKUP(M$1,[1]일!$A$1:$AO$21,3,0)="","",HLOOKUP(M$1,[1]일!$A$1:$AO$21,3,0))</f>
        <v>Y</v>
      </c>
      <c r="N3" t="str">
        <f>IF(HLOOKUP(N$1,[1]일!$A$1:$AO$21,3,0)="","",HLOOKUP(N$1,[1]일!$A$1:$AO$21,3,0))</f>
        <v>N</v>
      </c>
      <c r="O3" t="str">
        <f>IF(HLOOKUP(O$1,[1]일!$A$1:$AO$21,3,0)="","",HLOOKUP(O$1,[1]일!$A$1:$AO$21,3,0))</f>
        <v>N</v>
      </c>
      <c r="P3" t="str">
        <f>IF(HLOOKUP(P$1,[1]일!$A$1:$AO$21,3,0)="","",HLOOKUP(P$1,[1]일!$A$1:$AO$21,3,0))</f>
        <v>15 세</v>
      </c>
      <c r="Q3">
        <f>IF(HLOOKUP(Q$1,[1]일!$A$1:$AO$21,3,0)="","",HLOOKUP(Q$1,[1]일!$A$1:$AO$21,3,0))</f>
        <v>80</v>
      </c>
      <c r="R3" t="str">
        <f>IF(HLOOKUP(R$1,[1]일!$A$1:$AO$21,3,0)="","",HLOOKUP(R$1,[1]일!$A$1:$AO$21,3,0))</f>
        <v/>
      </c>
      <c r="S3" t="str">
        <f>IF(HLOOKUP(S$1,[1]일!$A$1:$AO$21,3,0)="","",HLOOKUP(S$1,[1]일!$A$1:$AO$21,3,0))</f>
        <v>Y</v>
      </c>
      <c r="T3" t="str">
        <f>IF(HLOOKUP(T$1,[1]일!$A$1:$AO$21,3,0)="","",HLOOKUP(T$1,[1]일!$A$1:$AO$21,3,0))</f>
        <v>Y</v>
      </c>
      <c r="U3" t="str">
        <f>IF(HLOOKUP(U$1,[1]일!$A$1:$AO$21,3,0)="","",HLOOKUP(U$1,[1]일!$A$1:$AO$21,3,0))</f>
        <v>Y</v>
      </c>
      <c r="V3" t="str">
        <f>IF(HLOOKUP(V$1,[1]일!$A$1:$AO$21,3,0)="","",HLOOKUP(V$1,[1]일!$A$1:$AO$21,3,0))</f>
        <v>N</v>
      </c>
      <c r="W3" t="str">
        <f>IF(HLOOKUP(W$1,[1]일!$A$1:$AO$21,3,0)="","",HLOOKUP(W$1,[1]일!$A$1:$AO$21,3,0))</f>
        <v>Y</v>
      </c>
      <c r="X3" t="str">
        <f>IF(HLOOKUP(X$1,[1]일!$A$1:$AO$21,3,0)="","",HLOOKUP(X$1,[1]일!$A$1:$AO$21,3,0))</f>
        <v>A</v>
      </c>
      <c r="Y3" t="str">
        <f>IF(HLOOKUP(Y$1,[1]일!$A$1:$AO$21,3,0)="","",HLOOKUP(Y$1,[1]일!$A$1:$AO$21,3,0))</f>
        <v>정규</v>
      </c>
      <c r="Z3" t="str">
        <f>IF(HLOOKUP(Z$1,[1]일!$A$1:$AO$21,3,0)="","",HLOOKUP(Z$1,[1]일!$A$1:$AO$21,3,0))</f>
        <v>자료</v>
      </c>
      <c r="AA3" t="str">
        <f>IF(HLOOKUP(AA$1,[1]일!$A$1:$AO$21,3,0)="","",HLOOKUP(AA$1,[1]일!$A$1:$AO$21,3,0))</f>
        <v/>
      </c>
      <c r="AB3" t="str">
        <f>IF(HLOOKUP(AB$1,[1]일!$A$1:$AO$21,3,0)="","",HLOOKUP(AB$1,[1]일!$A$1:$AO$21,3,0))</f>
        <v>그룹1</v>
      </c>
      <c r="AC3" t="str">
        <f>IF(HLOOKUP(AC$1,[1]일!$A$1:$AO$21,3,0)="","",HLOOKUP(AC$1,[1]일!$A$1:$AO$21,3,0))</f>
        <v>STEREO</v>
      </c>
      <c r="AD3" t="str">
        <f>IF(HLOOKUP(AD$1,[1]일!$A$1:$AO$21,3,0)="","",HLOOKUP(AD$1,[1]일!$A$1:$AO$21,3,0))</f>
        <v/>
      </c>
      <c r="AE3" s="1" t="str">
        <f>IF(HLOOKUP(AE$1,[1]일!$A$1:$AO$21,3,0)="","",HLOOKUP(AE$1,[1]일!$A$1:$AO$21,3,0))</f>
        <v/>
      </c>
      <c r="AF3">
        <f>IF(HLOOKUP(AF$1,[1]일!$A$1:$AO$21,3,0)="","",HLOOKUP(AF$1,[1]일!$A$1:$AO$21,3,0))</f>
        <v>0.10416666666666667</v>
      </c>
      <c r="AG3" t="str">
        <f>IF(HLOOKUP(AG$1,[1]일!$A$1:$AO$21,3,0)="","",HLOOKUP(AG$1,[1]일!$A$1:$AO$21,3,0))</f>
        <v>None</v>
      </c>
      <c r="AH3" t="str">
        <f>IF(HLOOKUP(AH$1,[1]일!$A$1:$AO$21,3,0)="","",HLOOKUP(AH$1,[1]일!$A$1:$AO$21,3,0))</f>
        <v>Y</v>
      </c>
      <c r="AI3" s="1" t="str">
        <f>IF(HLOOKUP(AI$1,[1]일!$A$1:$AO$21,3,0)="","",HLOOKUP(AI$1,[1]일!$A$1:$AO$21,3,0))</f>
        <v/>
      </c>
      <c r="AJ3">
        <f>IF(HLOOKUP(AJ$1,[1]일!$A$1:$AO$21,3,0)="","",HLOOKUP(AJ$1,[1]일!$A$1:$AO$21,3,0))</f>
        <v>0.10416666666666667</v>
      </c>
      <c r="AK3">
        <f>IF(HLOOKUP(AK$1,[1]일!$A$1:$AO$21,3,0)="","",HLOOKUP(AK$1,[1]일!$A$1:$AO$21,3,0))</f>
        <v>1</v>
      </c>
      <c r="AL3" t="str">
        <f>IF(HLOOKUP(AL$1,[1]일!$A$1:$AO$21,3,0)="","",HLOOKUP(AL$1,[1]일!$A$1:$AO$21,3,0))</f>
        <v/>
      </c>
      <c r="AM3" t="str">
        <f>IF(HLOOKUP(AM$1,[1]일!$A$1:$AO$21,3,0)="","",HLOOKUP(AM$1,[1]일!$A$1:$AO$21,3,0))</f>
        <v>Y</v>
      </c>
      <c r="AN3">
        <f>IF(HLOOKUP(AN$1,[1]일!$A$1:$AO$21,3,0)="","",HLOOKUP(AN$1,[1]일!$A$1:$AO$21,3,0))</f>
        <v>3</v>
      </c>
      <c r="AO3" t="str">
        <f>IF(HLOOKUP(AO$1,[1]일!$A$1:$AO$21,3,0)="","",HLOOKUP(AO$1,[1]일!$A$1:$AO$21,3,0))</f>
        <v>01:04:31:05</v>
      </c>
    </row>
    <row r="4" spans="1:41" x14ac:dyDescent="0.3">
      <c r="A4" t="str">
        <f>IF(HLOOKUP(A$1,[1]일!$A$1:$AO$21,4,0)="","",HLOOKUP(A$1,[1]일!$A$1:$AO$21,4,0))</f>
        <v>2023.08.13</v>
      </c>
      <c r="B4" s="1">
        <f>IF(HLOOKUP(B$1,[1]일!$A$1:$AO$21,4,0)="","",HLOOKUP(B$1,[1]일!$A$1:$AO$21,4,0))</f>
        <v>0.15972222222222224</v>
      </c>
      <c r="C4" s="1">
        <f>IF(HLOOKUP(C$1,[1]일!$A$1:$AO$21,4,0)="","",HLOOKUP(C$1,[1]일!$A$1:$AO$21,4,0))</f>
        <v>0.20833333333333334</v>
      </c>
      <c r="D4">
        <f>IF(HLOOKUP(D$1,[1]일!$A$1:$AO$21,4,0)="","",HLOOKUP(D$1,[1]일!$A$1:$AO$21,4,0))</f>
        <v>70</v>
      </c>
      <c r="E4">
        <f>IF(HLOOKUP(E$1,[1]일!$A$1:$AO$21,4,0)="","",HLOOKUP(E$1,[1]일!$A$1:$AO$21,4,0))</f>
        <v>68</v>
      </c>
      <c r="F4" t="str">
        <f>IF(HLOOKUP(F$1,[1]일!$A$1:$AO$21,4,0)="","",HLOOKUP(F$1,[1]일!$A$1:$AO$21,4,0))</f>
        <v>C15-A001</v>
      </c>
      <c r="G4" t="str">
        <f>IF(HLOOKUP(G$1,[1]일!$A$1:$AO$21,4,0)="","",HLOOKUP(G$1,[1]일!$A$1:$AO$21,4,0))</f>
        <v>맛있는 녀석들</v>
      </c>
      <c r="H4" t="str">
        <f>IF(HLOOKUP(H$1,[1]일!$A$1:$AO$21,4,0)="","",HLOOKUP(H$1,[1]일!$A$1:$AO$21,4,0))</f>
        <v>22회(일반)(자,수,해)</v>
      </c>
      <c r="I4">
        <f>IF(HLOOKUP(I$1,[1]일!$A$1:$AO$21,4,0)="","",HLOOKUP(I$1,[1]일!$A$1:$AO$21,4,0))</f>
        <v>22</v>
      </c>
      <c r="J4" t="str">
        <f>IF(HLOOKUP(J$1,[1]일!$A$1:$AO$21,4,0)="","",HLOOKUP(J$1,[1]일!$A$1:$AO$21,4,0))</f>
        <v>순환</v>
      </c>
      <c r="K4" t="str">
        <f>IF(HLOOKUP(K$1,[1]일!$A$1:$AO$21,4,0)="","",HLOOKUP(K$1,[1]일!$A$1:$AO$21,4,0))</f>
        <v>재방</v>
      </c>
      <c r="L4" t="str">
        <f>IF(HLOOKUP(L$1,[1]일!$A$1:$AO$21,4,0)="","",HLOOKUP(L$1,[1]일!$A$1:$AO$21,4,0))</f>
        <v>HD</v>
      </c>
      <c r="M4" t="str">
        <f>IF(HLOOKUP(M$1,[1]일!$A$1:$AO$21,4,0)="","",HLOOKUP(M$1,[1]일!$A$1:$AO$21,4,0))</f>
        <v>Y</v>
      </c>
      <c r="N4" t="str">
        <f>IF(HLOOKUP(N$1,[1]일!$A$1:$AO$21,4,0)="","",HLOOKUP(N$1,[1]일!$A$1:$AO$21,4,0))</f>
        <v>Y</v>
      </c>
      <c r="O4" t="str">
        <f>IF(HLOOKUP(O$1,[1]일!$A$1:$AO$21,4,0)="","",HLOOKUP(O$1,[1]일!$A$1:$AO$21,4,0))</f>
        <v>Y</v>
      </c>
      <c r="P4" t="str">
        <f>IF(HLOOKUP(P$1,[1]일!$A$1:$AO$21,4,0)="","",HLOOKUP(P$1,[1]일!$A$1:$AO$21,4,0))</f>
        <v>15 세</v>
      </c>
      <c r="Q4">
        <f>IF(HLOOKUP(Q$1,[1]일!$A$1:$AO$21,4,0)="","",HLOOKUP(Q$1,[1]일!$A$1:$AO$21,4,0))</f>
        <v>70</v>
      </c>
      <c r="R4" t="str">
        <f>IF(HLOOKUP(R$1,[1]일!$A$1:$AO$21,4,0)="","",HLOOKUP(R$1,[1]일!$A$1:$AO$21,4,0))</f>
        <v/>
      </c>
      <c r="S4" t="str">
        <f>IF(HLOOKUP(S$1,[1]일!$A$1:$AO$21,4,0)="","",HLOOKUP(S$1,[1]일!$A$1:$AO$21,4,0))</f>
        <v>N</v>
      </c>
      <c r="T4" t="str">
        <f>IF(HLOOKUP(T$1,[1]일!$A$1:$AO$21,4,0)="","",HLOOKUP(T$1,[1]일!$A$1:$AO$21,4,0))</f>
        <v>Y</v>
      </c>
      <c r="U4" t="str">
        <f>IF(HLOOKUP(U$1,[1]일!$A$1:$AO$21,4,0)="","",HLOOKUP(U$1,[1]일!$A$1:$AO$21,4,0))</f>
        <v>Y</v>
      </c>
      <c r="V4" t="str">
        <f>IF(HLOOKUP(V$1,[1]일!$A$1:$AO$21,4,0)="","",HLOOKUP(V$1,[1]일!$A$1:$AO$21,4,0))</f>
        <v>N</v>
      </c>
      <c r="W4" t="str">
        <f>IF(HLOOKUP(W$1,[1]일!$A$1:$AO$21,4,0)="","",HLOOKUP(W$1,[1]일!$A$1:$AO$21,4,0))</f>
        <v>N</v>
      </c>
      <c r="X4" t="str">
        <f>IF(HLOOKUP(X$1,[1]일!$A$1:$AO$21,4,0)="","",HLOOKUP(X$1,[1]일!$A$1:$AO$21,4,0))</f>
        <v>A</v>
      </c>
      <c r="Y4" t="str">
        <f>IF(HLOOKUP(Y$1,[1]일!$A$1:$AO$21,4,0)="","",HLOOKUP(Y$1,[1]일!$A$1:$AO$21,4,0))</f>
        <v>정규</v>
      </c>
      <c r="Z4" t="str">
        <f>IF(HLOOKUP(Z$1,[1]일!$A$1:$AO$21,4,0)="","",HLOOKUP(Z$1,[1]일!$A$1:$AO$21,4,0))</f>
        <v/>
      </c>
      <c r="AA4" t="str">
        <f>IF(HLOOKUP(AA$1,[1]일!$A$1:$AO$21,4,0)="","",HLOOKUP(AA$1,[1]일!$A$1:$AO$21,4,0))</f>
        <v>메밀국수/문어</v>
      </c>
      <c r="AB4" t="str">
        <f>IF(HLOOKUP(AB$1,[1]일!$A$1:$AO$21,4,0)="","",HLOOKUP(AB$1,[1]일!$A$1:$AO$21,4,0))</f>
        <v>그룹1</v>
      </c>
      <c r="AC4" t="str">
        <f>IF(HLOOKUP(AC$1,[1]일!$A$1:$AO$21,4,0)="","",HLOOKUP(AC$1,[1]일!$A$1:$AO$21,4,0))</f>
        <v>STEREO</v>
      </c>
      <c r="AD4" t="str">
        <f>IF(HLOOKUP(AD$1,[1]일!$A$1:$AO$21,4,0)="","",HLOOKUP(AD$1,[1]일!$A$1:$AO$21,4,0))</f>
        <v/>
      </c>
      <c r="AE4" s="1" t="str">
        <f>IF(HLOOKUP(AE$1,[1]일!$A$1:$AO$21,4,0)="","",HLOOKUP(AE$1,[1]일!$A$1:$AO$21,4,0))</f>
        <v/>
      </c>
      <c r="AF4">
        <f>IF(HLOOKUP(AF$1,[1]일!$A$1:$AO$21,4,0)="","",HLOOKUP(AF$1,[1]일!$A$1:$AO$21,4,0))</f>
        <v>0.15972222222222224</v>
      </c>
      <c r="AG4" t="str">
        <f>IF(HLOOKUP(AG$1,[1]일!$A$1:$AO$21,4,0)="","",HLOOKUP(AG$1,[1]일!$A$1:$AO$21,4,0))</f>
        <v>None</v>
      </c>
      <c r="AH4" t="str">
        <f>IF(HLOOKUP(AH$1,[1]일!$A$1:$AO$21,4,0)="","",HLOOKUP(AH$1,[1]일!$A$1:$AO$21,4,0))</f>
        <v>Y</v>
      </c>
      <c r="AI4" s="1" t="str">
        <f>IF(HLOOKUP(AI$1,[1]일!$A$1:$AO$21,4,0)="","",HLOOKUP(AI$1,[1]일!$A$1:$AO$21,4,0))</f>
        <v>N</v>
      </c>
      <c r="AJ4">
        <f>IF(HLOOKUP(AJ$1,[1]일!$A$1:$AO$21,4,0)="","",HLOOKUP(AJ$1,[1]일!$A$1:$AO$21,4,0))</f>
        <v>0.15972222222222224</v>
      </c>
      <c r="AK4">
        <f>IF(HLOOKUP(AK$1,[1]일!$A$1:$AO$21,4,0)="","",HLOOKUP(AK$1,[1]일!$A$1:$AO$21,4,0))</f>
        <v>1</v>
      </c>
      <c r="AL4" t="str">
        <f>IF(HLOOKUP(AL$1,[1]일!$A$1:$AO$21,4,0)="","",HLOOKUP(AL$1,[1]일!$A$1:$AO$21,4,0))</f>
        <v/>
      </c>
      <c r="AM4" t="str">
        <f>IF(HLOOKUP(AM$1,[1]일!$A$1:$AO$21,4,0)="","",HLOOKUP(AM$1,[1]일!$A$1:$AO$21,4,0))</f>
        <v>Y</v>
      </c>
      <c r="AN4">
        <f>IF(HLOOKUP(AN$1,[1]일!$A$1:$AO$21,4,0)="","",HLOOKUP(AN$1,[1]일!$A$1:$AO$21,4,0))</f>
        <v>3</v>
      </c>
      <c r="AO4" t="str">
        <f>IF(HLOOKUP(AO$1,[1]일!$A$1:$AO$21,4,0)="","",HLOOKUP(AO$1,[1]일!$A$1:$AO$21,4,0))</f>
        <v>00:56:36:01</v>
      </c>
    </row>
    <row r="5" spans="1:41" x14ac:dyDescent="0.3">
      <c r="A5" t="str">
        <f>IF(HLOOKUP(A$1,[1]일!$A$1:$AO$21,5,0)="","",HLOOKUP(A$1,[1]일!$A$1:$AO$21,5,0))</f>
        <v>2023.08.13</v>
      </c>
      <c r="B5" s="1">
        <f>IF(HLOOKUP(B$1,[1]일!$A$1:$AO$21,5,0)="","",HLOOKUP(B$1,[1]일!$A$1:$AO$21,5,0))</f>
        <v>0.20833333333333334</v>
      </c>
      <c r="C5" s="1">
        <f>IF(HLOOKUP(C$1,[1]일!$A$1:$AO$21,5,0)="","",HLOOKUP(C$1,[1]일!$A$1:$AO$21,5,0))</f>
        <v>0.25</v>
      </c>
      <c r="D5">
        <f>IF(HLOOKUP(D$1,[1]일!$A$1:$AO$21,5,0)="","",HLOOKUP(D$1,[1]일!$A$1:$AO$21,5,0))</f>
        <v>60</v>
      </c>
      <c r="E5">
        <f>IF(HLOOKUP(E$1,[1]일!$A$1:$AO$21,5,0)="","",HLOOKUP(E$1,[1]일!$A$1:$AO$21,5,0))</f>
        <v>57</v>
      </c>
      <c r="F5" t="str">
        <f>IF(HLOOKUP(F$1,[1]일!$A$1:$AO$21,5,0)="","",HLOOKUP(F$1,[1]일!$A$1:$AO$21,5,0))</f>
        <v>C21-A006</v>
      </c>
      <c r="G5" t="str">
        <f>IF(HLOOKUP(G$1,[1]일!$A$1:$AO$21,5,0)="","",HLOOKUP(G$1,[1]일!$A$1:$AO$21,5,0))</f>
        <v>스파이시 걸스</v>
      </c>
      <c r="H5" t="str">
        <f>IF(HLOOKUP(H$1,[1]일!$A$1:$AO$21,5,0)="","",HLOOKUP(H$1,[1]일!$A$1:$AO$21,5,0))</f>
        <v>6회(자막)</v>
      </c>
      <c r="I5">
        <f>IF(HLOOKUP(I$1,[1]일!$A$1:$AO$21,5,0)="","",HLOOKUP(I$1,[1]일!$A$1:$AO$21,5,0))</f>
        <v>6</v>
      </c>
      <c r="J5" t="str">
        <f>IF(HLOOKUP(J$1,[1]일!$A$1:$AO$21,5,0)="","",HLOOKUP(J$1,[1]일!$A$1:$AO$21,5,0))</f>
        <v>순환</v>
      </c>
      <c r="K5" t="str">
        <f>IF(HLOOKUP(K$1,[1]일!$A$1:$AO$21,5,0)="","",HLOOKUP(K$1,[1]일!$A$1:$AO$21,5,0))</f>
        <v>재방</v>
      </c>
      <c r="L5" t="str">
        <f>IF(HLOOKUP(L$1,[1]일!$A$1:$AO$21,5,0)="","",HLOOKUP(L$1,[1]일!$A$1:$AO$21,5,0))</f>
        <v>HD</v>
      </c>
      <c r="M5" t="str">
        <f>IF(HLOOKUP(M$1,[1]일!$A$1:$AO$21,5,0)="","",HLOOKUP(M$1,[1]일!$A$1:$AO$21,5,0))</f>
        <v>Y</v>
      </c>
      <c r="N5" t="str">
        <f>IF(HLOOKUP(N$1,[1]일!$A$1:$AO$21,5,0)="","",HLOOKUP(N$1,[1]일!$A$1:$AO$21,5,0))</f>
        <v>N</v>
      </c>
      <c r="O5" t="str">
        <f>IF(HLOOKUP(O$1,[1]일!$A$1:$AO$21,5,0)="","",HLOOKUP(O$1,[1]일!$A$1:$AO$21,5,0))</f>
        <v>N</v>
      </c>
      <c r="P5" t="str">
        <f>IF(HLOOKUP(P$1,[1]일!$A$1:$AO$21,5,0)="","",HLOOKUP(P$1,[1]일!$A$1:$AO$21,5,0))</f>
        <v>15 세</v>
      </c>
      <c r="Q5">
        <f>IF(HLOOKUP(Q$1,[1]일!$A$1:$AO$21,5,0)="","",HLOOKUP(Q$1,[1]일!$A$1:$AO$21,5,0))</f>
        <v>60</v>
      </c>
      <c r="R5" t="str">
        <f>IF(HLOOKUP(R$1,[1]일!$A$1:$AO$21,5,0)="","",HLOOKUP(R$1,[1]일!$A$1:$AO$21,5,0))</f>
        <v/>
      </c>
      <c r="S5" t="str">
        <f>IF(HLOOKUP(S$1,[1]일!$A$1:$AO$21,5,0)="","",HLOOKUP(S$1,[1]일!$A$1:$AO$21,5,0))</f>
        <v>Y</v>
      </c>
      <c r="T5" t="str">
        <f>IF(HLOOKUP(T$1,[1]일!$A$1:$AO$21,5,0)="","",HLOOKUP(T$1,[1]일!$A$1:$AO$21,5,0))</f>
        <v>Y</v>
      </c>
      <c r="U5" t="str">
        <f>IF(HLOOKUP(U$1,[1]일!$A$1:$AO$21,5,0)="","",HLOOKUP(U$1,[1]일!$A$1:$AO$21,5,0))</f>
        <v>Y</v>
      </c>
      <c r="V5" t="str">
        <f>IF(HLOOKUP(V$1,[1]일!$A$1:$AO$21,5,0)="","",HLOOKUP(V$1,[1]일!$A$1:$AO$21,5,0))</f>
        <v>N</v>
      </c>
      <c r="W5" t="str">
        <f>IF(HLOOKUP(W$1,[1]일!$A$1:$AO$21,5,0)="","",HLOOKUP(W$1,[1]일!$A$1:$AO$21,5,0))</f>
        <v>N</v>
      </c>
      <c r="X5" t="str">
        <f>IF(HLOOKUP(X$1,[1]일!$A$1:$AO$21,5,0)="","",HLOOKUP(X$1,[1]일!$A$1:$AO$21,5,0))</f>
        <v/>
      </c>
      <c r="Y5" t="str">
        <f>IF(HLOOKUP(Y$1,[1]일!$A$1:$AO$21,5,0)="","",HLOOKUP(Y$1,[1]일!$A$1:$AO$21,5,0))</f>
        <v>정규</v>
      </c>
      <c r="Z5" t="str">
        <f>IF(HLOOKUP(Z$1,[1]일!$A$1:$AO$21,5,0)="","",HLOOKUP(Z$1,[1]일!$A$1:$AO$21,5,0))</f>
        <v/>
      </c>
      <c r="AA5" t="str">
        <f>IF(HLOOKUP(AA$1,[1]일!$A$1:$AO$21,5,0)="","",HLOOKUP(AA$1,[1]일!$A$1:$AO$21,5,0))</f>
        <v/>
      </c>
      <c r="AB5" t="str">
        <f>IF(HLOOKUP(AB$1,[1]일!$A$1:$AO$21,5,0)="","",HLOOKUP(AB$1,[1]일!$A$1:$AO$21,5,0))</f>
        <v>그룹1</v>
      </c>
      <c r="AC5" t="str">
        <f>IF(HLOOKUP(AC$1,[1]일!$A$1:$AO$21,5,0)="","",HLOOKUP(AC$1,[1]일!$A$1:$AO$21,5,0))</f>
        <v>STEREO</v>
      </c>
      <c r="AD5" t="str">
        <f>IF(HLOOKUP(AD$1,[1]일!$A$1:$AO$21,5,0)="","",HLOOKUP(AD$1,[1]일!$A$1:$AO$21,5,0))</f>
        <v/>
      </c>
      <c r="AE5" s="1" t="str">
        <f>IF(HLOOKUP(AE$1,[1]일!$A$1:$AO$21,5,0)="","",HLOOKUP(AE$1,[1]일!$A$1:$AO$21,5,0))</f>
        <v/>
      </c>
      <c r="AF5">
        <f>IF(HLOOKUP(AF$1,[1]일!$A$1:$AO$21,5,0)="","",HLOOKUP(AF$1,[1]일!$A$1:$AO$21,5,0))</f>
        <v>0.20833333333333334</v>
      </c>
      <c r="AG5" t="str">
        <f>IF(HLOOKUP(AG$1,[1]일!$A$1:$AO$21,5,0)="","",HLOOKUP(AG$1,[1]일!$A$1:$AO$21,5,0))</f>
        <v>None</v>
      </c>
      <c r="AH5" t="str">
        <f>IF(HLOOKUP(AH$1,[1]일!$A$1:$AO$21,5,0)="","",HLOOKUP(AH$1,[1]일!$A$1:$AO$21,5,0))</f>
        <v>Y</v>
      </c>
      <c r="AI5" s="1" t="str">
        <f>IF(HLOOKUP(AI$1,[1]일!$A$1:$AO$21,5,0)="","",HLOOKUP(AI$1,[1]일!$A$1:$AO$21,5,0))</f>
        <v/>
      </c>
      <c r="AJ5">
        <f>IF(HLOOKUP(AJ$1,[1]일!$A$1:$AO$21,5,0)="","",HLOOKUP(AJ$1,[1]일!$A$1:$AO$21,5,0))</f>
        <v>0.20833333333333334</v>
      </c>
      <c r="AK5">
        <f>IF(HLOOKUP(AK$1,[1]일!$A$1:$AO$21,5,0)="","",HLOOKUP(AK$1,[1]일!$A$1:$AO$21,5,0))</f>
        <v>1</v>
      </c>
      <c r="AL5" t="str">
        <f>IF(HLOOKUP(AL$1,[1]일!$A$1:$AO$21,5,0)="","",HLOOKUP(AL$1,[1]일!$A$1:$AO$21,5,0))</f>
        <v/>
      </c>
      <c r="AM5" t="str">
        <f>IF(HLOOKUP(AM$1,[1]일!$A$1:$AO$21,5,0)="","",HLOOKUP(AM$1,[1]일!$A$1:$AO$21,5,0))</f>
        <v>Y</v>
      </c>
      <c r="AN5">
        <f>IF(HLOOKUP(AN$1,[1]일!$A$1:$AO$21,5,0)="","",HLOOKUP(AN$1,[1]일!$A$1:$AO$21,5,0))</f>
        <v>2</v>
      </c>
      <c r="AO5" t="str">
        <f>IF(HLOOKUP(AO$1,[1]일!$A$1:$AO$21,5,0)="","",HLOOKUP(AO$1,[1]일!$A$1:$AO$21,5,0))</f>
        <v>00:47:15:05</v>
      </c>
    </row>
    <row r="6" spans="1:41" x14ac:dyDescent="0.3">
      <c r="A6" t="str">
        <f>IF(HLOOKUP(A$1,[1]일!$A$1:$AO$21,6,0)="","",HLOOKUP(A$1,[1]일!$A$1:$AO$21,6,0))</f>
        <v>2023.08.13</v>
      </c>
      <c r="B6" s="1">
        <f>IF(HLOOKUP(B$1,[1]일!$A$1:$AO$21,6,0)="","",HLOOKUP(B$1,[1]일!$A$1:$AO$21,6,0))</f>
        <v>0.25</v>
      </c>
      <c r="C6" s="1">
        <f>IF(HLOOKUP(C$1,[1]일!$A$1:$AO$21,6,0)="","",HLOOKUP(C$1,[1]일!$A$1:$AO$21,6,0))</f>
        <v>0.30555555555555552</v>
      </c>
      <c r="D6">
        <f>IF(HLOOKUP(D$1,[1]일!$A$1:$AO$21,6,0)="","",HLOOKUP(D$1,[1]일!$A$1:$AO$21,6,0))</f>
        <v>80</v>
      </c>
      <c r="E6">
        <f>IF(HLOOKUP(E$1,[1]일!$A$1:$AO$21,6,0)="","",HLOOKUP(E$1,[1]일!$A$1:$AO$21,6,0))</f>
        <v>78</v>
      </c>
      <c r="F6" t="str">
        <f>IF(HLOOKUP(F$1,[1]일!$A$1:$AO$21,6,0)="","",HLOOKUP(F$1,[1]일!$A$1:$AO$21,6,0))</f>
        <v>C22-A001</v>
      </c>
      <c r="G6" t="str">
        <f>IF(HLOOKUP(G$1,[1]일!$A$1:$AO$21,6,0)="","",HLOOKUP(G$1,[1]일!$A$1:$AO$21,6,0))</f>
        <v>돈쭐내러 왔습니다2</v>
      </c>
      <c r="H6" t="str">
        <f>IF(HLOOKUP(H$1,[1]일!$A$1:$AO$21,6,0)="","",HLOOKUP(H$1,[1]일!$A$1:$AO$21,6,0))</f>
        <v>30회(자막)</v>
      </c>
      <c r="I6">
        <f>IF(HLOOKUP(I$1,[1]일!$A$1:$AO$21,6,0)="","",HLOOKUP(I$1,[1]일!$A$1:$AO$21,6,0))</f>
        <v>30</v>
      </c>
      <c r="J6" t="str">
        <f>IF(HLOOKUP(J$1,[1]일!$A$1:$AO$21,6,0)="","",HLOOKUP(J$1,[1]일!$A$1:$AO$21,6,0))</f>
        <v>순환</v>
      </c>
      <c r="K6" t="str">
        <f>IF(HLOOKUP(K$1,[1]일!$A$1:$AO$21,6,0)="","",HLOOKUP(K$1,[1]일!$A$1:$AO$21,6,0))</f>
        <v>재방</v>
      </c>
      <c r="L6" t="str">
        <f>IF(HLOOKUP(L$1,[1]일!$A$1:$AO$21,6,0)="","",HLOOKUP(L$1,[1]일!$A$1:$AO$21,6,0))</f>
        <v>HD</v>
      </c>
      <c r="M6" t="str">
        <f>IF(HLOOKUP(M$1,[1]일!$A$1:$AO$21,6,0)="","",HLOOKUP(M$1,[1]일!$A$1:$AO$21,6,0))</f>
        <v>Y</v>
      </c>
      <c r="N6" t="str">
        <f>IF(HLOOKUP(N$1,[1]일!$A$1:$AO$21,6,0)="","",HLOOKUP(N$1,[1]일!$A$1:$AO$21,6,0))</f>
        <v>N</v>
      </c>
      <c r="O6" t="str">
        <f>IF(HLOOKUP(O$1,[1]일!$A$1:$AO$21,6,0)="","",HLOOKUP(O$1,[1]일!$A$1:$AO$21,6,0))</f>
        <v>N</v>
      </c>
      <c r="P6" t="str">
        <f>IF(HLOOKUP(P$1,[1]일!$A$1:$AO$21,6,0)="","",HLOOKUP(P$1,[1]일!$A$1:$AO$21,6,0))</f>
        <v>15 세</v>
      </c>
      <c r="Q6">
        <f>IF(HLOOKUP(Q$1,[1]일!$A$1:$AO$21,6,0)="","",HLOOKUP(Q$1,[1]일!$A$1:$AO$21,6,0))</f>
        <v>80</v>
      </c>
      <c r="R6" t="str">
        <f>IF(HLOOKUP(R$1,[1]일!$A$1:$AO$21,6,0)="","",HLOOKUP(R$1,[1]일!$A$1:$AO$21,6,0))</f>
        <v/>
      </c>
      <c r="S6" t="str">
        <f>IF(HLOOKUP(S$1,[1]일!$A$1:$AO$21,6,0)="","",HLOOKUP(S$1,[1]일!$A$1:$AO$21,6,0))</f>
        <v>Y</v>
      </c>
      <c r="T6" t="str">
        <f>IF(HLOOKUP(T$1,[1]일!$A$1:$AO$21,6,0)="","",HLOOKUP(T$1,[1]일!$A$1:$AO$21,6,0))</f>
        <v>Y</v>
      </c>
      <c r="U6" t="str">
        <f>IF(HLOOKUP(U$1,[1]일!$A$1:$AO$21,6,0)="","",HLOOKUP(U$1,[1]일!$A$1:$AO$21,6,0))</f>
        <v>Y</v>
      </c>
      <c r="V6" t="str">
        <f>IF(HLOOKUP(V$1,[1]일!$A$1:$AO$21,6,0)="","",HLOOKUP(V$1,[1]일!$A$1:$AO$21,6,0))</f>
        <v>N</v>
      </c>
      <c r="W6" t="str">
        <f>IF(HLOOKUP(W$1,[1]일!$A$1:$AO$21,6,0)="","",HLOOKUP(W$1,[1]일!$A$1:$AO$21,6,0))</f>
        <v>N</v>
      </c>
      <c r="X6" t="str">
        <f>IF(HLOOKUP(X$1,[1]일!$A$1:$AO$21,6,0)="","",HLOOKUP(X$1,[1]일!$A$1:$AO$21,6,0))</f>
        <v/>
      </c>
      <c r="Y6" t="str">
        <f>IF(HLOOKUP(Y$1,[1]일!$A$1:$AO$21,6,0)="","",HLOOKUP(Y$1,[1]일!$A$1:$AO$21,6,0))</f>
        <v>정규</v>
      </c>
      <c r="Z6" t="str">
        <f>IF(HLOOKUP(Z$1,[1]일!$A$1:$AO$21,6,0)="","",HLOOKUP(Z$1,[1]일!$A$1:$AO$21,6,0))</f>
        <v/>
      </c>
      <c r="AA6" t="str">
        <f>IF(HLOOKUP(AA$1,[1]일!$A$1:$AO$21,6,0)="","",HLOOKUP(AA$1,[1]일!$A$1:$AO$21,6,0))</f>
        <v/>
      </c>
      <c r="AB6" t="str">
        <f>IF(HLOOKUP(AB$1,[1]일!$A$1:$AO$21,6,0)="","",HLOOKUP(AB$1,[1]일!$A$1:$AO$21,6,0))</f>
        <v>그룹1</v>
      </c>
      <c r="AC6" t="str">
        <f>IF(HLOOKUP(AC$1,[1]일!$A$1:$AO$21,6,0)="","",HLOOKUP(AC$1,[1]일!$A$1:$AO$21,6,0))</f>
        <v>STEREO</v>
      </c>
      <c r="AD6" t="str">
        <f>IF(HLOOKUP(AD$1,[1]일!$A$1:$AO$21,6,0)="","",HLOOKUP(AD$1,[1]일!$A$1:$AO$21,6,0))</f>
        <v/>
      </c>
      <c r="AE6" s="1" t="str">
        <f>IF(HLOOKUP(AE$1,[1]일!$A$1:$AO$21,6,0)="","",HLOOKUP(AE$1,[1]일!$A$1:$AO$21,6,0))</f>
        <v/>
      </c>
      <c r="AF6">
        <f>IF(HLOOKUP(AF$1,[1]일!$A$1:$AO$21,6,0)="","",HLOOKUP(AF$1,[1]일!$A$1:$AO$21,6,0))</f>
        <v>0.25</v>
      </c>
      <c r="AG6" t="str">
        <f>IF(HLOOKUP(AG$1,[1]일!$A$1:$AO$21,6,0)="","",HLOOKUP(AG$1,[1]일!$A$1:$AO$21,6,0))</f>
        <v>None</v>
      </c>
      <c r="AH6" t="str">
        <f>IF(HLOOKUP(AH$1,[1]일!$A$1:$AO$21,6,0)="","",HLOOKUP(AH$1,[1]일!$A$1:$AO$21,6,0))</f>
        <v>Y</v>
      </c>
      <c r="AI6" s="1" t="str">
        <f>IF(HLOOKUP(AI$1,[1]일!$A$1:$AO$21,6,0)="","",HLOOKUP(AI$1,[1]일!$A$1:$AO$21,6,0))</f>
        <v/>
      </c>
      <c r="AJ6">
        <f>IF(HLOOKUP(AJ$1,[1]일!$A$1:$AO$21,6,0)="","",HLOOKUP(AJ$1,[1]일!$A$1:$AO$21,6,0))</f>
        <v>0.25</v>
      </c>
      <c r="AK6">
        <f>IF(HLOOKUP(AK$1,[1]일!$A$1:$AO$21,6,0)="","",HLOOKUP(AK$1,[1]일!$A$1:$AO$21,6,0))</f>
        <v>1</v>
      </c>
      <c r="AL6" t="str">
        <f>IF(HLOOKUP(AL$1,[1]일!$A$1:$AO$21,6,0)="","",HLOOKUP(AL$1,[1]일!$A$1:$AO$21,6,0))</f>
        <v/>
      </c>
      <c r="AM6" t="str">
        <f>IF(HLOOKUP(AM$1,[1]일!$A$1:$AO$21,6,0)="","",HLOOKUP(AM$1,[1]일!$A$1:$AO$21,6,0))</f>
        <v>Y</v>
      </c>
      <c r="AN6">
        <f>IF(HLOOKUP(AN$1,[1]일!$A$1:$AO$21,6,0)="","",HLOOKUP(AN$1,[1]일!$A$1:$AO$21,6,0))</f>
        <v>3</v>
      </c>
      <c r="AO6" t="str">
        <f>IF(HLOOKUP(AO$1,[1]일!$A$1:$AO$21,6,0)="","",HLOOKUP(AO$1,[1]일!$A$1:$AO$21,6,0))</f>
        <v>01:05:10:29</v>
      </c>
    </row>
    <row r="7" spans="1:41" x14ac:dyDescent="0.3">
      <c r="A7" t="str">
        <f>IF(HLOOKUP(A$1,[1]일!$A$1:$AO$21,7,0)="","",HLOOKUP(A$1,[1]일!$A$1:$AO$21,7,0))</f>
        <v>2023.08.13</v>
      </c>
      <c r="B7" s="1">
        <f>IF(HLOOKUP(B$1,[1]일!$A$1:$AO$21,7,0)="","",HLOOKUP(B$1,[1]일!$A$1:$AO$21,7,0))</f>
        <v>0.30555555555555552</v>
      </c>
      <c r="C7" s="1">
        <f>IF(HLOOKUP(C$1,[1]일!$A$1:$AO$21,7,0)="","",HLOOKUP(C$1,[1]일!$A$1:$AO$21,7,0))</f>
        <v>0.375</v>
      </c>
      <c r="D7">
        <f>IF(HLOOKUP(D$1,[1]일!$A$1:$AO$21,7,0)="","",HLOOKUP(D$1,[1]일!$A$1:$AO$21,7,0))</f>
        <v>100</v>
      </c>
      <c r="E7">
        <f>IF(HLOOKUP(E$1,[1]일!$A$1:$AO$21,7,0)="","",HLOOKUP(E$1,[1]일!$A$1:$AO$21,7,0))</f>
        <v>99</v>
      </c>
      <c r="F7" t="str">
        <f>IF(HLOOKUP(F$1,[1]일!$A$1:$AO$21,7,0)="","",HLOOKUP(F$1,[1]일!$A$1:$AO$21,7,0))</f>
        <v>D22-B024</v>
      </c>
      <c r="G7" t="str">
        <f>IF(HLOOKUP(G$1,[1]일!$A$1:$AO$21,7,0)="","",HLOOKUP(G$1,[1]일!$A$1:$AO$21,7,0))</f>
        <v>오은영리포트 결혼지옥</v>
      </c>
      <c r="H7" t="str">
        <f>IF(HLOOKUP(H$1,[1]일!$A$1:$AO$21,7,0)="","",HLOOKUP(H$1,[1]일!$A$1:$AO$21,7,0))</f>
        <v>34회</v>
      </c>
      <c r="I7">
        <f>IF(HLOOKUP(I$1,[1]일!$A$1:$AO$21,7,0)="","",HLOOKUP(I$1,[1]일!$A$1:$AO$21,7,0))</f>
        <v>34</v>
      </c>
      <c r="J7" t="str">
        <f>IF(HLOOKUP(J$1,[1]일!$A$1:$AO$21,7,0)="","",HLOOKUP(J$1,[1]일!$A$1:$AO$21,7,0))</f>
        <v>순환</v>
      </c>
      <c r="K7" t="str">
        <f>IF(HLOOKUP(K$1,[1]일!$A$1:$AO$21,7,0)="","",HLOOKUP(K$1,[1]일!$A$1:$AO$21,7,0))</f>
        <v>재방</v>
      </c>
      <c r="L7" t="str">
        <f>IF(HLOOKUP(L$1,[1]일!$A$1:$AO$21,7,0)="","",HLOOKUP(L$1,[1]일!$A$1:$AO$21,7,0))</f>
        <v>HD</v>
      </c>
      <c r="M7" t="str">
        <f>IF(HLOOKUP(M$1,[1]일!$A$1:$AO$21,7,0)="","",HLOOKUP(M$1,[1]일!$A$1:$AO$21,7,0))</f>
        <v>N</v>
      </c>
      <c r="N7" t="str">
        <f>IF(HLOOKUP(N$1,[1]일!$A$1:$AO$21,7,0)="","",HLOOKUP(N$1,[1]일!$A$1:$AO$21,7,0))</f>
        <v>N</v>
      </c>
      <c r="O7" t="str">
        <f>IF(HLOOKUP(O$1,[1]일!$A$1:$AO$21,7,0)="","",HLOOKUP(O$1,[1]일!$A$1:$AO$21,7,0))</f>
        <v>N</v>
      </c>
      <c r="P7" t="str">
        <f>IF(HLOOKUP(P$1,[1]일!$A$1:$AO$21,7,0)="","",HLOOKUP(P$1,[1]일!$A$1:$AO$21,7,0))</f>
        <v>15 세</v>
      </c>
      <c r="Q7">
        <f>IF(HLOOKUP(Q$1,[1]일!$A$1:$AO$21,7,0)="","",HLOOKUP(Q$1,[1]일!$A$1:$AO$21,7,0))</f>
        <v>100</v>
      </c>
      <c r="R7" t="str">
        <f>IF(HLOOKUP(R$1,[1]일!$A$1:$AO$21,7,0)="","",HLOOKUP(R$1,[1]일!$A$1:$AO$21,7,0))</f>
        <v/>
      </c>
      <c r="S7" t="str">
        <f>IF(HLOOKUP(S$1,[1]일!$A$1:$AO$21,7,0)="","",HLOOKUP(S$1,[1]일!$A$1:$AO$21,7,0))</f>
        <v>Y</v>
      </c>
      <c r="T7" t="str">
        <f>IF(HLOOKUP(T$1,[1]일!$A$1:$AO$21,7,0)="","",HLOOKUP(T$1,[1]일!$A$1:$AO$21,7,0))</f>
        <v>Y</v>
      </c>
      <c r="U7" t="str">
        <f>IF(HLOOKUP(U$1,[1]일!$A$1:$AO$21,7,0)="","",HLOOKUP(U$1,[1]일!$A$1:$AO$21,7,0))</f>
        <v>Y</v>
      </c>
      <c r="V7" t="str">
        <f>IF(HLOOKUP(V$1,[1]일!$A$1:$AO$21,7,0)="","",HLOOKUP(V$1,[1]일!$A$1:$AO$21,7,0))</f>
        <v>Y</v>
      </c>
      <c r="W7" t="str">
        <f>IF(HLOOKUP(W$1,[1]일!$A$1:$AO$21,7,0)="","",HLOOKUP(W$1,[1]일!$A$1:$AO$21,7,0))</f>
        <v>N</v>
      </c>
      <c r="X7" t="str">
        <f>IF(HLOOKUP(X$1,[1]일!$A$1:$AO$21,7,0)="","",HLOOKUP(X$1,[1]일!$A$1:$AO$21,7,0))</f>
        <v/>
      </c>
      <c r="Y7" t="str">
        <f>IF(HLOOKUP(Y$1,[1]일!$A$1:$AO$21,7,0)="","",HLOOKUP(Y$1,[1]일!$A$1:$AO$21,7,0))</f>
        <v>정규</v>
      </c>
      <c r="Z7" t="str">
        <f>IF(HLOOKUP(Z$1,[1]일!$A$1:$AO$21,7,0)="","",HLOOKUP(Z$1,[1]일!$A$1:$AO$21,7,0))</f>
        <v>자료</v>
      </c>
      <c r="AA7" t="str">
        <f>IF(HLOOKUP(AA$1,[1]일!$A$1:$AO$21,7,0)="","",HLOOKUP(AA$1,[1]일!$A$1:$AO$21,7,0))</f>
        <v/>
      </c>
      <c r="AB7" t="str">
        <f>IF(HLOOKUP(AB$1,[1]일!$A$1:$AO$21,7,0)="","",HLOOKUP(AB$1,[1]일!$A$1:$AO$21,7,0))</f>
        <v>그룹1</v>
      </c>
      <c r="AC7" t="str">
        <f>IF(HLOOKUP(AC$1,[1]일!$A$1:$AO$21,7,0)="","",HLOOKUP(AC$1,[1]일!$A$1:$AO$21,7,0))</f>
        <v>STEREO</v>
      </c>
      <c r="AD7" t="str">
        <f>IF(HLOOKUP(AD$1,[1]일!$A$1:$AO$21,7,0)="","",HLOOKUP(AD$1,[1]일!$A$1:$AO$21,7,0))</f>
        <v/>
      </c>
      <c r="AE7" s="1" t="str">
        <f>IF(HLOOKUP(AE$1,[1]일!$A$1:$AO$21,7,0)="","",HLOOKUP(AE$1,[1]일!$A$1:$AO$21,7,0))</f>
        <v/>
      </c>
      <c r="AF7">
        <f>IF(HLOOKUP(AF$1,[1]일!$A$1:$AO$21,7,0)="","",HLOOKUP(AF$1,[1]일!$A$1:$AO$21,7,0))</f>
        <v>0.30555555555555552</v>
      </c>
      <c r="AG7" t="str">
        <f>IF(HLOOKUP(AG$1,[1]일!$A$1:$AO$21,7,0)="","",HLOOKUP(AG$1,[1]일!$A$1:$AO$21,7,0))</f>
        <v>None</v>
      </c>
      <c r="AH7" t="str">
        <f>IF(HLOOKUP(AH$1,[1]일!$A$1:$AO$21,7,0)="","",HLOOKUP(AH$1,[1]일!$A$1:$AO$21,7,0))</f>
        <v>Y</v>
      </c>
      <c r="AI7" s="1" t="str">
        <f>IF(HLOOKUP(AI$1,[1]일!$A$1:$AO$21,7,0)="","",HLOOKUP(AI$1,[1]일!$A$1:$AO$21,7,0))</f>
        <v/>
      </c>
      <c r="AJ7">
        <f>IF(HLOOKUP(AJ$1,[1]일!$A$1:$AO$21,7,0)="","",HLOOKUP(AJ$1,[1]일!$A$1:$AO$21,7,0))</f>
        <v>0.30555555555555552</v>
      </c>
      <c r="AK7">
        <f>IF(HLOOKUP(AK$1,[1]일!$A$1:$AO$21,7,0)="","",HLOOKUP(AK$1,[1]일!$A$1:$AO$21,7,0))</f>
        <v>1</v>
      </c>
      <c r="AL7" t="str">
        <f>IF(HLOOKUP(AL$1,[1]일!$A$1:$AO$21,7,0)="","",HLOOKUP(AL$1,[1]일!$A$1:$AO$21,7,0))</f>
        <v/>
      </c>
      <c r="AM7" t="str">
        <f>IF(HLOOKUP(AM$1,[1]일!$A$1:$AO$21,7,0)="","",HLOOKUP(AM$1,[1]일!$A$1:$AO$21,7,0))</f>
        <v>Y</v>
      </c>
      <c r="AN7">
        <f>IF(HLOOKUP(AN$1,[1]일!$A$1:$AO$21,7,0)="","",HLOOKUP(AN$1,[1]일!$A$1:$AO$21,7,0))</f>
        <v>3</v>
      </c>
      <c r="AO7" t="str">
        <f>IF(HLOOKUP(AO$1,[1]일!$A$1:$AO$21,7,0)="","",HLOOKUP(AO$1,[1]일!$A$1:$AO$21,7,0))</f>
        <v>01:22:11:05</v>
      </c>
    </row>
    <row r="8" spans="1:41" x14ac:dyDescent="0.3">
      <c r="A8" t="str">
        <f>IF(HLOOKUP(A$1,[1]일!$A$1:$AO$21,8,0)="","",HLOOKUP(A$1,[1]일!$A$1:$AO$21,8,0))</f>
        <v>2023.08.13</v>
      </c>
      <c r="B8" s="1">
        <f>IF(HLOOKUP(B$1,[1]일!$A$1:$AO$21,8,0)="","",HLOOKUP(B$1,[1]일!$A$1:$AO$21,8,0))</f>
        <v>0.375</v>
      </c>
      <c r="C8" s="1">
        <f>IF(HLOOKUP(C$1,[1]일!$A$1:$AO$21,8,0)="","",HLOOKUP(C$1,[1]일!$A$1:$AO$21,8,0))</f>
        <v>0.4548611111111111</v>
      </c>
      <c r="D8">
        <f>IF(HLOOKUP(D$1,[1]일!$A$1:$AO$21,8,0)="","",HLOOKUP(D$1,[1]일!$A$1:$AO$21,8,0))</f>
        <v>115</v>
      </c>
      <c r="E8">
        <f>IF(HLOOKUP(E$1,[1]일!$A$1:$AO$21,8,0)="","",HLOOKUP(E$1,[1]일!$A$1:$AO$21,8,0))</f>
        <v>112</v>
      </c>
      <c r="F8" t="str">
        <f>IF(HLOOKUP(F$1,[1]일!$A$1:$AO$21,8,0)="","",HLOOKUP(F$1,[1]일!$A$1:$AO$21,8,0))</f>
        <v>D23-B009</v>
      </c>
      <c r="G8" t="str">
        <f>IF(HLOOKUP(G$1,[1]일!$A$1:$AO$21,8,0)="","",HLOOKUP(G$1,[1]일!$A$1:$AO$21,8,0))</f>
        <v>벌거벗은 세계사</v>
      </c>
      <c r="H8" t="str">
        <f>IF(HLOOKUP(H$1,[1]일!$A$1:$AO$21,8,0)="","",HLOOKUP(H$1,[1]일!$A$1:$AO$21,8,0))</f>
        <v>84회</v>
      </c>
      <c r="I8">
        <f>IF(HLOOKUP(I$1,[1]일!$A$1:$AO$21,8,0)="","",HLOOKUP(I$1,[1]일!$A$1:$AO$21,8,0))</f>
        <v>84</v>
      </c>
      <c r="J8" t="str">
        <f>IF(HLOOKUP(J$1,[1]일!$A$1:$AO$21,8,0)="","",HLOOKUP(J$1,[1]일!$A$1:$AO$21,8,0))</f>
        <v>순환</v>
      </c>
      <c r="K8" t="str">
        <f>IF(HLOOKUP(K$1,[1]일!$A$1:$AO$21,8,0)="","",HLOOKUP(K$1,[1]일!$A$1:$AO$21,8,0))</f>
        <v>재방</v>
      </c>
      <c r="L8" t="str">
        <f>IF(HLOOKUP(L$1,[1]일!$A$1:$AO$21,8,0)="","",HLOOKUP(L$1,[1]일!$A$1:$AO$21,8,0))</f>
        <v>HD</v>
      </c>
      <c r="M8" t="str">
        <f>IF(HLOOKUP(M$1,[1]일!$A$1:$AO$21,8,0)="","",HLOOKUP(M$1,[1]일!$A$1:$AO$21,8,0))</f>
        <v>N</v>
      </c>
      <c r="N8" t="str">
        <f>IF(HLOOKUP(N$1,[1]일!$A$1:$AO$21,8,0)="","",HLOOKUP(N$1,[1]일!$A$1:$AO$21,8,0))</f>
        <v>N</v>
      </c>
      <c r="O8" t="str">
        <f>IF(HLOOKUP(O$1,[1]일!$A$1:$AO$21,8,0)="","",HLOOKUP(O$1,[1]일!$A$1:$AO$21,8,0))</f>
        <v>N</v>
      </c>
      <c r="P8" t="str">
        <f>IF(HLOOKUP(P$1,[1]일!$A$1:$AO$21,8,0)="","",HLOOKUP(P$1,[1]일!$A$1:$AO$21,8,0))</f>
        <v>12 세</v>
      </c>
      <c r="Q8">
        <f>IF(HLOOKUP(Q$1,[1]일!$A$1:$AO$21,8,0)="","",HLOOKUP(Q$1,[1]일!$A$1:$AO$21,8,0))</f>
        <v>115</v>
      </c>
      <c r="R8" t="str">
        <f>IF(HLOOKUP(R$1,[1]일!$A$1:$AO$21,8,0)="","",HLOOKUP(R$1,[1]일!$A$1:$AO$21,8,0))</f>
        <v/>
      </c>
      <c r="S8" t="str">
        <f>IF(HLOOKUP(S$1,[1]일!$A$1:$AO$21,8,0)="","",HLOOKUP(S$1,[1]일!$A$1:$AO$21,8,0))</f>
        <v>N</v>
      </c>
      <c r="T8" t="str">
        <f>IF(HLOOKUP(T$1,[1]일!$A$1:$AO$21,8,0)="","",HLOOKUP(T$1,[1]일!$A$1:$AO$21,8,0))</f>
        <v>N</v>
      </c>
      <c r="U8" t="str">
        <f>IF(HLOOKUP(U$1,[1]일!$A$1:$AO$21,8,0)="","",HLOOKUP(U$1,[1]일!$A$1:$AO$21,8,0))</f>
        <v>N</v>
      </c>
      <c r="V8" t="str">
        <f>IF(HLOOKUP(V$1,[1]일!$A$1:$AO$21,8,0)="","",HLOOKUP(V$1,[1]일!$A$1:$AO$21,8,0))</f>
        <v>N</v>
      </c>
      <c r="W8" t="str">
        <f>IF(HLOOKUP(W$1,[1]일!$A$1:$AO$21,8,0)="","",HLOOKUP(W$1,[1]일!$A$1:$AO$21,8,0))</f>
        <v>N</v>
      </c>
      <c r="X8" t="str">
        <f>IF(HLOOKUP(X$1,[1]일!$A$1:$AO$21,8,0)="","",HLOOKUP(X$1,[1]일!$A$1:$AO$21,8,0))</f>
        <v/>
      </c>
      <c r="Y8" t="str">
        <f>IF(HLOOKUP(Y$1,[1]일!$A$1:$AO$21,8,0)="","",HLOOKUP(Y$1,[1]일!$A$1:$AO$21,8,0))</f>
        <v>정규</v>
      </c>
      <c r="Z8" t="str">
        <f>IF(HLOOKUP(Z$1,[1]일!$A$1:$AO$21,8,0)="","",HLOOKUP(Z$1,[1]일!$A$1:$AO$21,8,0))</f>
        <v>자료</v>
      </c>
      <c r="AA8" t="str">
        <f>IF(HLOOKUP(AA$1,[1]일!$A$1:$AO$21,8,0)="","",HLOOKUP(AA$1,[1]일!$A$1:$AO$21,8,0))</f>
        <v/>
      </c>
      <c r="AB8" t="str">
        <f>IF(HLOOKUP(AB$1,[1]일!$A$1:$AO$21,8,0)="","",HLOOKUP(AB$1,[1]일!$A$1:$AO$21,8,0))</f>
        <v>그룹1</v>
      </c>
      <c r="AC8" t="str">
        <f>IF(HLOOKUP(AC$1,[1]일!$A$1:$AO$21,8,0)="","",HLOOKUP(AC$1,[1]일!$A$1:$AO$21,8,0))</f>
        <v>STEREO</v>
      </c>
      <c r="AD8" t="str">
        <f>IF(HLOOKUP(AD$1,[1]일!$A$1:$AO$21,8,0)="","",HLOOKUP(AD$1,[1]일!$A$1:$AO$21,8,0))</f>
        <v/>
      </c>
      <c r="AE8" s="1" t="str">
        <f>IF(HLOOKUP(AE$1,[1]일!$A$1:$AO$21,8,0)="","",HLOOKUP(AE$1,[1]일!$A$1:$AO$21,8,0))</f>
        <v/>
      </c>
      <c r="AF8">
        <f>IF(HLOOKUP(AF$1,[1]일!$A$1:$AO$21,8,0)="","",HLOOKUP(AF$1,[1]일!$A$1:$AO$21,8,0))</f>
        <v>0.375</v>
      </c>
      <c r="AG8" t="str">
        <f>IF(HLOOKUP(AG$1,[1]일!$A$1:$AO$21,8,0)="","",HLOOKUP(AG$1,[1]일!$A$1:$AO$21,8,0))</f>
        <v>None</v>
      </c>
      <c r="AH8" t="str">
        <f>IF(HLOOKUP(AH$1,[1]일!$A$1:$AO$21,8,0)="","",HLOOKUP(AH$1,[1]일!$A$1:$AO$21,8,0))</f>
        <v>Y</v>
      </c>
      <c r="AI8" s="1" t="str">
        <f>IF(HLOOKUP(AI$1,[1]일!$A$1:$AO$21,8,0)="","",HLOOKUP(AI$1,[1]일!$A$1:$AO$21,8,0))</f>
        <v/>
      </c>
      <c r="AJ8">
        <f>IF(HLOOKUP(AJ$1,[1]일!$A$1:$AO$21,8,0)="","",HLOOKUP(AJ$1,[1]일!$A$1:$AO$21,8,0))</f>
        <v>0.375</v>
      </c>
      <c r="AK8">
        <f>IF(HLOOKUP(AK$1,[1]일!$A$1:$AO$21,8,0)="","",HLOOKUP(AK$1,[1]일!$A$1:$AO$21,8,0))</f>
        <v>1</v>
      </c>
      <c r="AL8" t="str">
        <f>IF(HLOOKUP(AL$1,[1]일!$A$1:$AO$21,8,0)="","",HLOOKUP(AL$1,[1]일!$A$1:$AO$21,8,0))</f>
        <v/>
      </c>
      <c r="AM8" t="str">
        <f>IF(HLOOKUP(AM$1,[1]일!$A$1:$AO$21,8,0)="","",HLOOKUP(AM$1,[1]일!$A$1:$AO$21,8,0))</f>
        <v>Y</v>
      </c>
      <c r="AN8">
        <f>IF(HLOOKUP(AN$1,[1]일!$A$1:$AO$21,8,0)="","",HLOOKUP(AN$1,[1]일!$A$1:$AO$21,8,0))</f>
        <v>4</v>
      </c>
      <c r="AO8" t="str">
        <f>IF(HLOOKUP(AO$1,[1]일!$A$1:$AO$21,8,0)="","",HLOOKUP(AO$1,[1]일!$A$1:$AO$21,8,0))</f>
        <v>01:33:18:00</v>
      </c>
    </row>
    <row r="9" spans="1:41" x14ac:dyDescent="0.3">
      <c r="A9" t="str">
        <f>IF(HLOOKUP(A$1,[1]일!$A$1:$AO$21,9,0)="","",HLOOKUP(A$1,[1]일!$A$1:$AO$21,9,0))</f>
        <v>2023.08.13</v>
      </c>
      <c r="B9" s="1">
        <f>IF(HLOOKUP(B$1,[1]일!$A$1:$AO$21,9,0)="","",HLOOKUP(B$1,[1]일!$A$1:$AO$21,9,0))</f>
        <v>0.4548611111111111</v>
      </c>
      <c r="C9" s="1">
        <f>IF(HLOOKUP(C$1,[1]일!$A$1:$AO$21,9,0)="","",HLOOKUP(C$1,[1]일!$A$1:$AO$21,9,0))</f>
        <v>0.50694444444444442</v>
      </c>
      <c r="D9">
        <f>IF(HLOOKUP(D$1,[1]일!$A$1:$AO$21,9,0)="","",HLOOKUP(D$1,[1]일!$A$1:$AO$21,9,0))</f>
        <v>75</v>
      </c>
      <c r="E9">
        <f>IF(HLOOKUP(E$1,[1]일!$A$1:$AO$21,9,0)="","",HLOOKUP(E$1,[1]일!$A$1:$AO$21,9,0))</f>
        <v>0</v>
      </c>
      <c r="F9" t="str">
        <f>IF(HLOOKUP(F$1,[1]일!$A$1:$AO$21,9,0)="","",HLOOKUP(F$1,[1]일!$A$1:$AO$21,9,0))</f>
        <v>C23-A006</v>
      </c>
      <c r="G9" t="str">
        <f>IF(HLOOKUP(G$1,[1]일!$A$1:$AO$21,9,0)="","",HLOOKUP(G$1,[1]일!$A$1:$AO$21,9,0))</f>
        <v>미친원정대</v>
      </c>
      <c r="H9" t="str">
        <f>IF(HLOOKUP(H$1,[1]일!$A$1:$AO$21,9,0)="","",HLOOKUP(H$1,[1]일!$A$1:$AO$21,9,0))</f>
        <v/>
      </c>
      <c r="I9">
        <f>IF(HLOOKUP(I$1,[1]일!$A$1:$AO$21,9,0)="","",HLOOKUP(I$1,[1]일!$A$1:$AO$21,9,0))</f>
        <v>9</v>
      </c>
      <c r="J9" t="str">
        <f>IF(HLOOKUP(J$1,[1]일!$A$1:$AO$21,9,0)="","",HLOOKUP(J$1,[1]일!$A$1:$AO$21,9,0))</f>
        <v>순환</v>
      </c>
      <c r="K9" t="str">
        <f>IF(HLOOKUP(K$1,[1]일!$A$1:$AO$21,9,0)="","",HLOOKUP(K$1,[1]일!$A$1:$AO$21,9,0))</f>
        <v>재방</v>
      </c>
      <c r="L9" t="str">
        <f>IF(HLOOKUP(L$1,[1]일!$A$1:$AO$21,9,0)="","",HLOOKUP(L$1,[1]일!$A$1:$AO$21,9,0))</f>
        <v>HD</v>
      </c>
      <c r="M9" t="str">
        <f>IF(HLOOKUP(M$1,[1]일!$A$1:$AO$21,9,0)="","",HLOOKUP(M$1,[1]일!$A$1:$AO$21,9,0))</f>
        <v/>
      </c>
      <c r="N9" t="str">
        <f>IF(HLOOKUP(N$1,[1]일!$A$1:$AO$21,9,0)="","",HLOOKUP(N$1,[1]일!$A$1:$AO$21,9,0))</f>
        <v/>
      </c>
      <c r="O9" t="str">
        <f>IF(HLOOKUP(O$1,[1]일!$A$1:$AO$21,9,0)="","",HLOOKUP(O$1,[1]일!$A$1:$AO$21,9,0))</f>
        <v/>
      </c>
      <c r="P9" t="str">
        <f>IF(HLOOKUP(P$1,[1]일!$A$1:$AO$21,9,0)="","",HLOOKUP(P$1,[1]일!$A$1:$AO$21,9,0))</f>
        <v>15 세</v>
      </c>
      <c r="Q9">
        <f>IF(HLOOKUP(Q$1,[1]일!$A$1:$AO$21,9,0)="","",HLOOKUP(Q$1,[1]일!$A$1:$AO$21,9,0))</f>
        <v>75</v>
      </c>
      <c r="R9" t="str">
        <f>IF(HLOOKUP(R$1,[1]일!$A$1:$AO$21,9,0)="","",HLOOKUP(R$1,[1]일!$A$1:$AO$21,9,0))</f>
        <v/>
      </c>
      <c r="S9" t="str">
        <f>IF(HLOOKUP(S$1,[1]일!$A$1:$AO$21,9,0)="","",HLOOKUP(S$1,[1]일!$A$1:$AO$21,9,0))</f>
        <v>Y</v>
      </c>
      <c r="T9" t="str">
        <f>IF(HLOOKUP(T$1,[1]일!$A$1:$AO$21,9,0)="","",HLOOKUP(T$1,[1]일!$A$1:$AO$21,9,0))</f>
        <v>Y</v>
      </c>
      <c r="U9" t="str">
        <f>IF(HLOOKUP(U$1,[1]일!$A$1:$AO$21,9,0)="","",HLOOKUP(U$1,[1]일!$A$1:$AO$21,9,0))</f>
        <v>Y</v>
      </c>
      <c r="V9" t="str">
        <f>IF(HLOOKUP(V$1,[1]일!$A$1:$AO$21,9,0)="","",HLOOKUP(V$1,[1]일!$A$1:$AO$21,9,0))</f>
        <v/>
      </c>
      <c r="W9" t="str">
        <f>IF(HLOOKUP(W$1,[1]일!$A$1:$AO$21,9,0)="","",HLOOKUP(W$1,[1]일!$A$1:$AO$21,9,0))</f>
        <v/>
      </c>
      <c r="X9" t="str">
        <f>IF(HLOOKUP(X$1,[1]일!$A$1:$AO$21,9,0)="","",HLOOKUP(X$1,[1]일!$A$1:$AO$21,9,0))</f>
        <v/>
      </c>
      <c r="Y9" t="str">
        <f>IF(HLOOKUP(Y$1,[1]일!$A$1:$AO$21,9,0)="","",HLOOKUP(Y$1,[1]일!$A$1:$AO$21,9,0))</f>
        <v>정규</v>
      </c>
      <c r="Z9" t="str">
        <f>IF(HLOOKUP(Z$1,[1]일!$A$1:$AO$21,9,0)="","",HLOOKUP(Z$1,[1]일!$A$1:$AO$21,9,0))</f>
        <v>자료</v>
      </c>
      <c r="AA9" t="str">
        <f>IF(HLOOKUP(AA$1,[1]일!$A$1:$AO$21,9,0)="","",HLOOKUP(AA$1,[1]일!$A$1:$AO$21,9,0))</f>
        <v/>
      </c>
      <c r="AB9" t="str">
        <f>IF(HLOOKUP(AB$1,[1]일!$A$1:$AO$21,9,0)="","",HLOOKUP(AB$1,[1]일!$A$1:$AO$21,9,0))</f>
        <v>그룹1</v>
      </c>
      <c r="AC9" t="str">
        <f>IF(HLOOKUP(AC$1,[1]일!$A$1:$AO$21,9,0)="","",HLOOKUP(AC$1,[1]일!$A$1:$AO$21,9,0))</f>
        <v>STEREO</v>
      </c>
      <c r="AD9" t="str">
        <f>IF(HLOOKUP(AD$1,[1]일!$A$1:$AO$21,9,0)="","",HLOOKUP(AD$1,[1]일!$A$1:$AO$21,9,0))</f>
        <v/>
      </c>
      <c r="AE9" s="1" t="str">
        <f>IF(HLOOKUP(AE$1,[1]일!$A$1:$AO$21,9,0)="","",HLOOKUP(AE$1,[1]일!$A$1:$AO$21,9,0))</f>
        <v/>
      </c>
      <c r="AF9">
        <f>IF(HLOOKUP(AF$1,[1]일!$A$1:$AO$21,9,0)="","",HLOOKUP(AF$1,[1]일!$A$1:$AO$21,9,0))</f>
        <v>0.4548611111111111</v>
      </c>
      <c r="AG9" t="str">
        <f>IF(HLOOKUP(AG$1,[1]일!$A$1:$AO$21,9,0)="","",HLOOKUP(AG$1,[1]일!$A$1:$AO$21,9,0))</f>
        <v>None</v>
      </c>
      <c r="AH9" t="str">
        <f>IF(HLOOKUP(AH$1,[1]일!$A$1:$AO$21,9,0)="","",HLOOKUP(AH$1,[1]일!$A$1:$AO$21,9,0))</f>
        <v>Y</v>
      </c>
      <c r="AI9" s="1" t="str">
        <f>IF(HLOOKUP(AI$1,[1]일!$A$1:$AO$21,9,0)="","",HLOOKUP(AI$1,[1]일!$A$1:$AO$21,9,0))</f>
        <v/>
      </c>
      <c r="AJ9">
        <f>IF(HLOOKUP(AJ$1,[1]일!$A$1:$AO$21,9,0)="","",HLOOKUP(AJ$1,[1]일!$A$1:$AO$21,9,0))</f>
        <v>0.4548611111111111</v>
      </c>
      <c r="AK9">
        <f>IF(HLOOKUP(AK$1,[1]일!$A$1:$AO$21,9,0)="","",HLOOKUP(AK$1,[1]일!$A$1:$AO$21,9,0))</f>
        <v>1</v>
      </c>
      <c r="AL9" t="str">
        <f>IF(HLOOKUP(AL$1,[1]일!$A$1:$AO$21,9,0)="","",HLOOKUP(AL$1,[1]일!$A$1:$AO$21,9,0))</f>
        <v/>
      </c>
      <c r="AM9" t="str">
        <f>IF(HLOOKUP(AM$1,[1]일!$A$1:$AO$21,9,0)="","",HLOOKUP(AM$1,[1]일!$A$1:$AO$21,9,0))</f>
        <v>Y</v>
      </c>
      <c r="AN9">
        <f>IF(HLOOKUP(AN$1,[1]일!$A$1:$AO$21,9,0)="","",HLOOKUP(AN$1,[1]일!$A$1:$AO$21,9,0))</f>
        <v>0</v>
      </c>
      <c r="AO9" t="str">
        <f>IF(HLOOKUP(AO$1,[1]일!$A$1:$AO$21,9,0)="","",HLOOKUP(AO$1,[1]일!$A$1:$AO$21,9,0))</f>
        <v>00:00:00:00</v>
      </c>
    </row>
    <row r="10" spans="1:41" x14ac:dyDescent="0.3">
      <c r="A10" t="str">
        <f>IF(HLOOKUP(A$1,[1]일!$A$1:$AO$21,10,0)="","",HLOOKUP(A$1,[1]일!$A$1:$AO$21,10,0))</f>
        <v>2023.08.13</v>
      </c>
      <c r="B10" s="1">
        <f>IF(HLOOKUP(B$1,[1]일!$A$1:$AO$21,10,0)="","",HLOOKUP(B$1,[1]일!$A$1:$AO$21,10,0))</f>
        <v>0.50694444444444442</v>
      </c>
      <c r="C10" s="1">
        <f>IF(HLOOKUP(C$1,[1]일!$A$1:$AO$21,10,0)="","",HLOOKUP(C$1,[1]일!$A$1:$AO$21,10,0))</f>
        <v>0.58333333333333337</v>
      </c>
      <c r="D10">
        <f>IF(HLOOKUP(D$1,[1]일!$A$1:$AO$21,10,0)="","",HLOOKUP(D$1,[1]일!$A$1:$AO$21,10,0))</f>
        <v>110</v>
      </c>
      <c r="E10">
        <f>IF(HLOOKUP(E$1,[1]일!$A$1:$AO$21,10,0)="","",HLOOKUP(E$1,[1]일!$A$1:$AO$21,10,0))</f>
        <v>106</v>
      </c>
      <c r="F10" t="str">
        <f>IF(HLOOKUP(F$1,[1]일!$A$1:$AO$21,10,0)="","",HLOOKUP(F$1,[1]일!$A$1:$AO$21,10,0))</f>
        <v>Y15-B001</v>
      </c>
      <c r="G10" t="str">
        <f>IF(HLOOKUP(G$1,[1]일!$A$1:$AO$21,10,0)="","",HLOOKUP(G$1,[1]일!$A$1:$AO$21,10,0))</f>
        <v>나혼자산다</v>
      </c>
      <c r="H10" t="str">
        <f>IF(HLOOKUP(H$1,[1]일!$A$1:$AO$21,10,0)="","",HLOOKUP(H$1,[1]일!$A$1:$AO$21,10,0))</f>
        <v>494회</v>
      </c>
      <c r="I10">
        <f>IF(HLOOKUP(I$1,[1]일!$A$1:$AO$21,10,0)="","",HLOOKUP(I$1,[1]일!$A$1:$AO$21,10,0))</f>
        <v>494</v>
      </c>
      <c r="J10" t="str">
        <f>IF(HLOOKUP(J$1,[1]일!$A$1:$AO$21,10,0)="","",HLOOKUP(J$1,[1]일!$A$1:$AO$21,10,0))</f>
        <v>순환</v>
      </c>
      <c r="K10" t="str">
        <f>IF(HLOOKUP(K$1,[1]일!$A$1:$AO$21,10,0)="","",HLOOKUP(K$1,[1]일!$A$1:$AO$21,10,0))</f>
        <v>재방</v>
      </c>
      <c r="L10" t="str">
        <f>IF(HLOOKUP(L$1,[1]일!$A$1:$AO$21,10,0)="","",HLOOKUP(L$1,[1]일!$A$1:$AO$21,10,0))</f>
        <v>HD</v>
      </c>
      <c r="M10" t="str">
        <f>IF(HLOOKUP(M$1,[1]일!$A$1:$AO$21,10,0)="","",HLOOKUP(M$1,[1]일!$A$1:$AO$21,10,0))</f>
        <v>N</v>
      </c>
      <c r="N10" t="str">
        <f>IF(HLOOKUP(N$1,[1]일!$A$1:$AO$21,10,0)="","",HLOOKUP(N$1,[1]일!$A$1:$AO$21,10,0))</f>
        <v>N</v>
      </c>
      <c r="O10" t="str">
        <f>IF(HLOOKUP(O$1,[1]일!$A$1:$AO$21,10,0)="","",HLOOKUP(O$1,[1]일!$A$1:$AO$21,10,0))</f>
        <v>N</v>
      </c>
      <c r="P10" t="str">
        <f>IF(HLOOKUP(P$1,[1]일!$A$1:$AO$21,10,0)="","",HLOOKUP(P$1,[1]일!$A$1:$AO$21,10,0))</f>
        <v>15 세</v>
      </c>
      <c r="Q10">
        <f>IF(HLOOKUP(Q$1,[1]일!$A$1:$AO$21,10,0)="","",HLOOKUP(Q$1,[1]일!$A$1:$AO$21,10,0))</f>
        <v>110</v>
      </c>
      <c r="R10" t="str">
        <f>IF(HLOOKUP(R$1,[1]일!$A$1:$AO$21,10,0)="","",HLOOKUP(R$1,[1]일!$A$1:$AO$21,10,0))</f>
        <v/>
      </c>
      <c r="S10" t="str">
        <f>IF(HLOOKUP(S$1,[1]일!$A$1:$AO$21,10,0)="","",HLOOKUP(S$1,[1]일!$A$1:$AO$21,10,0))</f>
        <v>N</v>
      </c>
      <c r="T10" t="str">
        <f>IF(HLOOKUP(T$1,[1]일!$A$1:$AO$21,10,0)="","",HLOOKUP(T$1,[1]일!$A$1:$AO$21,10,0))</f>
        <v>Y</v>
      </c>
      <c r="U10" t="str">
        <f>IF(HLOOKUP(U$1,[1]일!$A$1:$AO$21,10,0)="","",HLOOKUP(U$1,[1]일!$A$1:$AO$21,10,0))</f>
        <v>Y</v>
      </c>
      <c r="V10" t="str">
        <f>IF(HLOOKUP(V$1,[1]일!$A$1:$AO$21,10,0)="","",HLOOKUP(V$1,[1]일!$A$1:$AO$21,10,0))</f>
        <v>N</v>
      </c>
      <c r="W10" t="str">
        <f>IF(HLOOKUP(W$1,[1]일!$A$1:$AO$21,10,0)="","",HLOOKUP(W$1,[1]일!$A$1:$AO$21,10,0))</f>
        <v>N</v>
      </c>
      <c r="X10" t="str">
        <f>IF(HLOOKUP(X$1,[1]일!$A$1:$AO$21,10,0)="","",HLOOKUP(X$1,[1]일!$A$1:$AO$21,10,0))</f>
        <v/>
      </c>
      <c r="Y10" t="str">
        <f>IF(HLOOKUP(Y$1,[1]일!$A$1:$AO$21,10,0)="","",HLOOKUP(Y$1,[1]일!$A$1:$AO$21,10,0))</f>
        <v>정규</v>
      </c>
      <c r="Z10" t="str">
        <f>IF(HLOOKUP(Z$1,[1]일!$A$1:$AO$21,10,0)="","",HLOOKUP(Z$1,[1]일!$A$1:$AO$21,10,0))</f>
        <v>자료</v>
      </c>
      <c r="AA10" t="str">
        <f>IF(HLOOKUP(AA$1,[1]일!$A$1:$AO$21,10,0)="","",HLOOKUP(AA$1,[1]일!$A$1:$AO$21,10,0))</f>
        <v/>
      </c>
      <c r="AB10" t="str">
        <f>IF(HLOOKUP(AB$1,[1]일!$A$1:$AO$21,10,0)="","",HLOOKUP(AB$1,[1]일!$A$1:$AO$21,10,0))</f>
        <v>그룹1</v>
      </c>
      <c r="AC10" t="str">
        <f>IF(HLOOKUP(AC$1,[1]일!$A$1:$AO$21,10,0)="","",HLOOKUP(AC$1,[1]일!$A$1:$AO$21,10,0))</f>
        <v>STEREO</v>
      </c>
      <c r="AD10" t="str">
        <f>IF(HLOOKUP(AD$1,[1]일!$A$1:$AO$21,10,0)="","",HLOOKUP(AD$1,[1]일!$A$1:$AO$21,10,0))</f>
        <v/>
      </c>
      <c r="AE10" s="1" t="str">
        <f>IF(HLOOKUP(AE$1,[1]일!$A$1:$AO$21,10,0)="","",HLOOKUP(AE$1,[1]일!$A$1:$AO$21,10,0))</f>
        <v/>
      </c>
      <c r="AF10">
        <f>IF(HLOOKUP(AF$1,[1]일!$A$1:$AO$21,10,0)="","",HLOOKUP(AF$1,[1]일!$A$1:$AO$21,10,0))</f>
        <v>0.50694444444444442</v>
      </c>
      <c r="AG10" t="str">
        <f>IF(HLOOKUP(AG$1,[1]일!$A$1:$AO$21,10,0)="","",HLOOKUP(AG$1,[1]일!$A$1:$AO$21,10,0))</f>
        <v>None</v>
      </c>
      <c r="AH10" t="str">
        <f>IF(HLOOKUP(AH$1,[1]일!$A$1:$AO$21,10,0)="","",HLOOKUP(AH$1,[1]일!$A$1:$AO$21,10,0))</f>
        <v>N</v>
      </c>
      <c r="AI10" s="1" t="str">
        <f>IF(HLOOKUP(AI$1,[1]일!$A$1:$AO$21,10,0)="","",HLOOKUP(AI$1,[1]일!$A$1:$AO$21,10,0))</f>
        <v>Y</v>
      </c>
      <c r="AJ10">
        <f>IF(HLOOKUP(AJ$1,[1]일!$A$1:$AO$21,10,0)="","",HLOOKUP(AJ$1,[1]일!$A$1:$AO$21,10,0))</f>
        <v>0.50694444444444442</v>
      </c>
      <c r="AK10">
        <f>IF(HLOOKUP(AK$1,[1]일!$A$1:$AO$21,10,0)="","",HLOOKUP(AK$1,[1]일!$A$1:$AO$21,10,0))</f>
        <v>1</v>
      </c>
      <c r="AL10" t="str">
        <f>IF(HLOOKUP(AL$1,[1]일!$A$1:$AO$21,10,0)="","",HLOOKUP(AL$1,[1]일!$A$1:$AO$21,10,0))</f>
        <v/>
      </c>
      <c r="AM10" t="str">
        <f>IF(HLOOKUP(AM$1,[1]일!$A$1:$AO$21,10,0)="","",HLOOKUP(AM$1,[1]일!$A$1:$AO$21,10,0))</f>
        <v>Y</v>
      </c>
      <c r="AN10">
        <f>IF(HLOOKUP(AN$1,[1]일!$A$1:$AO$21,10,0)="","",HLOOKUP(AN$1,[1]일!$A$1:$AO$21,10,0))</f>
        <v>4</v>
      </c>
      <c r="AO10" t="str">
        <f>IF(HLOOKUP(AO$1,[1]일!$A$1:$AO$21,10,0)="","",HLOOKUP(AO$1,[1]일!$A$1:$AO$21,10,0))</f>
        <v>01:28:43:10</v>
      </c>
    </row>
    <row r="11" spans="1:41" x14ac:dyDescent="0.3">
      <c r="A11" t="str">
        <f>IF(HLOOKUP(A$1,[1]일!$A$1:$AO$21,11,0)="","",HLOOKUP(A$1,[1]일!$A$1:$AO$21,11,0))</f>
        <v>2023.08.13</v>
      </c>
      <c r="B11" s="1">
        <f>IF(HLOOKUP(B$1,[1]일!$A$1:$AO$21,11,0)="","",HLOOKUP(B$1,[1]일!$A$1:$AO$21,11,0))</f>
        <v>0.58333333333333337</v>
      </c>
      <c r="C11" s="1">
        <f>IF(HLOOKUP(C$1,[1]일!$A$1:$AO$21,11,0)="","",HLOOKUP(C$1,[1]일!$A$1:$AO$21,11,0))</f>
        <v>0.63888888888888895</v>
      </c>
      <c r="D11">
        <f>IF(HLOOKUP(D$1,[1]일!$A$1:$AO$21,11,0)="","",HLOOKUP(D$1,[1]일!$A$1:$AO$21,11,0))</f>
        <v>80</v>
      </c>
      <c r="E11">
        <f>IF(HLOOKUP(E$1,[1]일!$A$1:$AO$21,11,0)="","",HLOOKUP(E$1,[1]일!$A$1:$AO$21,11,0))</f>
        <v>0</v>
      </c>
      <c r="F11" t="str">
        <f>IF(HLOOKUP(F$1,[1]일!$A$1:$AO$21,11,0)="","",HLOOKUP(F$1,[1]일!$A$1:$AO$21,11,0))</f>
        <v>C15-A001</v>
      </c>
      <c r="G11" t="str">
        <f>IF(HLOOKUP(G$1,[1]일!$A$1:$AO$21,11,0)="","",HLOOKUP(G$1,[1]일!$A$1:$AO$21,11,0))</f>
        <v>맛있는 녀석들</v>
      </c>
      <c r="H11" t="str">
        <f>IF(HLOOKUP(H$1,[1]일!$A$1:$AO$21,11,0)="","",HLOOKUP(H$1,[1]일!$A$1:$AO$21,11,0))</f>
        <v/>
      </c>
      <c r="I11">
        <f>IF(HLOOKUP(I$1,[1]일!$A$1:$AO$21,11,0)="","",HLOOKUP(I$1,[1]일!$A$1:$AO$21,11,0))</f>
        <v>441</v>
      </c>
      <c r="J11" t="str">
        <f>IF(HLOOKUP(J$1,[1]일!$A$1:$AO$21,11,0)="","",HLOOKUP(J$1,[1]일!$A$1:$AO$21,11,0))</f>
        <v>초방</v>
      </c>
      <c r="K11" t="str">
        <f>IF(HLOOKUP(K$1,[1]일!$A$1:$AO$21,11,0)="","",HLOOKUP(K$1,[1]일!$A$1:$AO$21,11,0))</f>
        <v>본방</v>
      </c>
      <c r="L11" t="str">
        <f>IF(HLOOKUP(L$1,[1]일!$A$1:$AO$21,11,0)="","",HLOOKUP(L$1,[1]일!$A$1:$AO$21,11,0))</f>
        <v>HD</v>
      </c>
      <c r="M11" t="str">
        <f>IF(HLOOKUP(M$1,[1]일!$A$1:$AO$21,11,0)="","",HLOOKUP(M$1,[1]일!$A$1:$AO$21,11,0))</f>
        <v/>
      </c>
      <c r="N11" t="str">
        <f>IF(HLOOKUP(N$1,[1]일!$A$1:$AO$21,11,0)="","",HLOOKUP(N$1,[1]일!$A$1:$AO$21,11,0))</f>
        <v/>
      </c>
      <c r="O11" t="str">
        <f>IF(HLOOKUP(O$1,[1]일!$A$1:$AO$21,11,0)="","",HLOOKUP(O$1,[1]일!$A$1:$AO$21,11,0))</f>
        <v/>
      </c>
      <c r="P11" t="str">
        <f>IF(HLOOKUP(P$1,[1]일!$A$1:$AO$21,11,0)="","",HLOOKUP(P$1,[1]일!$A$1:$AO$21,11,0))</f>
        <v>15 세</v>
      </c>
      <c r="Q11">
        <f>IF(HLOOKUP(Q$1,[1]일!$A$1:$AO$21,11,0)="","",HLOOKUP(Q$1,[1]일!$A$1:$AO$21,11,0))</f>
        <v>80</v>
      </c>
      <c r="R11" t="str">
        <f>IF(HLOOKUP(R$1,[1]일!$A$1:$AO$21,11,0)="","",HLOOKUP(R$1,[1]일!$A$1:$AO$21,11,0))</f>
        <v/>
      </c>
      <c r="S11" t="str">
        <f>IF(HLOOKUP(S$1,[1]일!$A$1:$AO$21,11,0)="","",HLOOKUP(S$1,[1]일!$A$1:$AO$21,11,0))</f>
        <v>Y</v>
      </c>
      <c r="T11" t="str">
        <f>IF(HLOOKUP(T$1,[1]일!$A$1:$AO$21,11,0)="","",HLOOKUP(T$1,[1]일!$A$1:$AO$21,11,0))</f>
        <v>Y</v>
      </c>
      <c r="U11" t="str">
        <f>IF(HLOOKUP(U$1,[1]일!$A$1:$AO$21,11,0)="","",HLOOKUP(U$1,[1]일!$A$1:$AO$21,11,0))</f>
        <v>Y</v>
      </c>
      <c r="V11" t="str">
        <f>IF(HLOOKUP(V$1,[1]일!$A$1:$AO$21,11,0)="","",HLOOKUP(V$1,[1]일!$A$1:$AO$21,11,0))</f>
        <v/>
      </c>
      <c r="W11" t="str">
        <f>IF(HLOOKUP(W$1,[1]일!$A$1:$AO$21,11,0)="","",HLOOKUP(W$1,[1]일!$A$1:$AO$21,11,0))</f>
        <v/>
      </c>
      <c r="X11" t="str">
        <f>IF(HLOOKUP(X$1,[1]일!$A$1:$AO$21,11,0)="","",HLOOKUP(X$1,[1]일!$A$1:$AO$21,11,0))</f>
        <v/>
      </c>
      <c r="Y11" t="str">
        <f>IF(HLOOKUP(Y$1,[1]일!$A$1:$AO$21,11,0)="","",HLOOKUP(Y$1,[1]일!$A$1:$AO$21,11,0))</f>
        <v>정규</v>
      </c>
      <c r="Z11" t="str">
        <f>IF(HLOOKUP(Z$1,[1]일!$A$1:$AO$21,11,0)="","",HLOOKUP(Z$1,[1]일!$A$1:$AO$21,11,0))</f>
        <v>자료</v>
      </c>
      <c r="AA11" t="str">
        <f>IF(HLOOKUP(AA$1,[1]일!$A$1:$AO$21,11,0)="","",HLOOKUP(AA$1,[1]일!$A$1:$AO$21,11,0))</f>
        <v/>
      </c>
      <c r="AB11" t="str">
        <f>IF(HLOOKUP(AB$1,[1]일!$A$1:$AO$21,11,0)="","",HLOOKUP(AB$1,[1]일!$A$1:$AO$21,11,0))</f>
        <v>그룹1</v>
      </c>
      <c r="AC11" t="str">
        <f>IF(HLOOKUP(AC$1,[1]일!$A$1:$AO$21,11,0)="","",HLOOKUP(AC$1,[1]일!$A$1:$AO$21,11,0))</f>
        <v>STEREO</v>
      </c>
      <c r="AD11" t="str">
        <f>IF(HLOOKUP(AD$1,[1]일!$A$1:$AO$21,11,0)="","",HLOOKUP(AD$1,[1]일!$A$1:$AO$21,11,0))</f>
        <v/>
      </c>
      <c r="AE11" s="1" t="str">
        <f>IF(HLOOKUP(AE$1,[1]일!$A$1:$AO$21,11,0)="","",HLOOKUP(AE$1,[1]일!$A$1:$AO$21,11,0))</f>
        <v/>
      </c>
      <c r="AF11">
        <f>IF(HLOOKUP(AF$1,[1]일!$A$1:$AO$21,11,0)="","",HLOOKUP(AF$1,[1]일!$A$1:$AO$21,11,0))</f>
        <v>0.58333333333333337</v>
      </c>
      <c r="AG11" t="str">
        <f>IF(HLOOKUP(AG$1,[1]일!$A$1:$AO$21,11,0)="","",HLOOKUP(AG$1,[1]일!$A$1:$AO$21,11,0))</f>
        <v>None</v>
      </c>
      <c r="AH11" t="str">
        <f>IF(HLOOKUP(AH$1,[1]일!$A$1:$AO$21,11,0)="","",HLOOKUP(AH$1,[1]일!$A$1:$AO$21,11,0))</f>
        <v>Y</v>
      </c>
      <c r="AI11" s="1" t="str">
        <f>IF(HLOOKUP(AI$1,[1]일!$A$1:$AO$21,11,0)="","",HLOOKUP(AI$1,[1]일!$A$1:$AO$21,11,0))</f>
        <v>N</v>
      </c>
      <c r="AJ11">
        <f>IF(HLOOKUP(AJ$1,[1]일!$A$1:$AO$21,11,0)="","",HLOOKUP(AJ$1,[1]일!$A$1:$AO$21,11,0))</f>
        <v>0.58333333333333337</v>
      </c>
      <c r="AK11">
        <f>IF(HLOOKUP(AK$1,[1]일!$A$1:$AO$21,11,0)="","",HLOOKUP(AK$1,[1]일!$A$1:$AO$21,11,0))</f>
        <v>1</v>
      </c>
      <c r="AL11" t="str">
        <f>IF(HLOOKUP(AL$1,[1]일!$A$1:$AO$21,11,0)="","",HLOOKUP(AL$1,[1]일!$A$1:$AO$21,11,0))</f>
        <v/>
      </c>
      <c r="AM11" t="str">
        <f>IF(HLOOKUP(AM$1,[1]일!$A$1:$AO$21,11,0)="","",HLOOKUP(AM$1,[1]일!$A$1:$AO$21,11,0))</f>
        <v>N</v>
      </c>
      <c r="AN11">
        <f>IF(HLOOKUP(AN$1,[1]일!$A$1:$AO$21,11,0)="","",HLOOKUP(AN$1,[1]일!$A$1:$AO$21,11,0))</f>
        <v>0</v>
      </c>
      <c r="AO11" t="str">
        <f>IF(HLOOKUP(AO$1,[1]일!$A$1:$AO$21,11,0)="","",HLOOKUP(AO$1,[1]일!$A$1:$AO$21,11,0))</f>
        <v>00:00:00:00</v>
      </c>
    </row>
    <row r="12" spans="1:41" x14ac:dyDescent="0.3">
      <c r="A12" t="str">
        <f>IF(HLOOKUP(A$1,[1]일!$A$1:$AO$21,12,0)="","",HLOOKUP(A$1,[1]일!$A$1:$AO$21,12,0))</f>
        <v>2023.08.13</v>
      </c>
      <c r="B12" s="1">
        <f>IF(HLOOKUP(B$1,[1]일!$A$1:$AO$21,12,0)="","",HLOOKUP(B$1,[1]일!$A$1:$AO$21,12,0))</f>
        <v>0.63888888888888895</v>
      </c>
      <c r="C12" s="1">
        <f>IF(HLOOKUP(C$1,[1]일!$A$1:$AO$21,12,0)="","",HLOOKUP(C$1,[1]일!$A$1:$AO$21,12,0))</f>
        <v>0.70138888888888884</v>
      </c>
      <c r="D12">
        <f>IF(HLOOKUP(D$1,[1]일!$A$1:$AO$21,12,0)="","",HLOOKUP(D$1,[1]일!$A$1:$AO$21,12,0))</f>
        <v>90</v>
      </c>
      <c r="E12">
        <f>IF(HLOOKUP(E$1,[1]일!$A$1:$AO$21,12,0)="","",HLOOKUP(E$1,[1]일!$A$1:$AO$21,12,0))</f>
        <v>89</v>
      </c>
      <c r="F12" t="str">
        <f>IF(HLOOKUP(F$1,[1]일!$A$1:$AO$21,12,0)="","",HLOOKUP(F$1,[1]일!$A$1:$AO$21,12,0))</f>
        <v>D23-B006</v>
      </c>
      <c r="G12" t="str">
        <f>IF(HLOOKUP(G$1,[1]일!$A$1:$AO$21,12,0)="","",HLOOKUP(G$1,[1]일!$A$1:$AO$21,12,0))</f>
        <v>아씨 두리안</v>
      </c>
      <c r="H12" t="str">
        <f>IF(HLOOKUP(H$1,[1]일!$A$1:$AO$21,12,0)="","",HLOOKUP(H$1,[1]일!$A$1:$AO$21,12,0))</f>
        <v>13회</v>
      </c>
      <c r="I12">
        <f>IF(HLOOKUP(I$1,[1]일!$A$1:$AO$21,12,0)="","",HLOOKUP(I$1,[1]일!$A$1:$AO$21,12,0))</f>
        <v>13</v>
      </c>
      <c r="J12" t="str">
        <f>IF(HLOOKUP(J$1,[1]일!$A$1:$AO$21,12,0)="","",HLOOKUP(J$1,[1]일!$A$1:$AO$21,12,0))</f>
        <v>순환</v>
      </c>
      <c r="K12" t="str">
        <f>IF(HLOOKUP(K$1,[1]일!$A$1:$AO$21,12,0)="","",HLOOKUP(K$1,[1]일!$A$1:$AO$21,12,0))</f>
        <v>본방</v>
      </c>
      <c r="L12" t="str">
        <f>IF(HLOOKUP(L$1,[1]일!$A$1:$AO$21,12,0)="","",HLOOKUP(L$1,[1]일!$A$1:$AO$21,12,0))</f>
        <v>HD</v>
      </c>
      <c r="M12" t="str">
        <f>IF(HLOOKUP(M$1,[1]일!$A$1:$AO$21,12,0)="","",HLOOKUP(M$1,[1]일!$A$1:$AO$21,12,0))</f>
        <v>N</v>
      </c>
      <c r="N12" t="str">
        <f>IF(HLOOKUP(N$1,[1]일!$A$1:$AO$21,12,0)="","",HLOOKUP(N$1,[1]일!$A$1:$AO$21,12,0))</f>
        <v>N</v>
      </c>
      <c r="O12" t="str">
        <f>IF(HLOOKUP(O$1,[1]일!$A$1:$AO$21,12,0)="","",HLOOKUP(O$1,[1]일!$A$1:$AO$21,12,0))</f>
        <v>N</v>
      </c>
      <c r="P12" t="str">
        <f>IF(HLOOKUP(P$1,[1]일!$A$1:$AO$21,12,0)="","",HLOOKUP(P$1,[1]일!$A$1:$AO$21,12,0))</f>
        <v>15 세</v>
      </c>
      <c r="Q12">
        <f>IF(HLOOKUP(Q$1,[1]일!$A$1:$AO$21,12,0)="","",HLOOKUP(Q$1,[1]일!$A$1:$AO$21,12,0))</f>
        <v>90</v>
      </c>
      <c r="R12" t="str">
        <f>IF(HLOOKUP(R$1,[1]일!$A$1:$AO$21,12,0)="","",HLOOKUP(R$1,[1]일!$A$1:$AO$21,12,0))</f>
        <v/>
      </c>
      <c r="S12" t="str">
        <f>IF(HLOOKUP(S$1,[1]일!$A$1:$AO$21,12,0)="","",HLOOKUP(S$1,[1]일!$A$1:$AO$21,12,0))</f>
        <v>Y</v>
      </c>
      <c r="T12" t="str">
        <f>IF(HLOOKUP(T$1,[1]일!$A$1:$AO$21,12,0)="","",HLOOKUP(T$1,[1]일!$A$1:$AO$21,12,0))</f>
        <v>Y</v>
      </c>
      <c r="U12" t="str">
        <f>IF(HLOOKUP(U$1,[1]일!$A$1:$AO$21,12,0)="","",HLOOKUP(U$1,[1]일!$A$1:$AO$21,12,0))</f>
        <v>Y</v>
      </c>
      <c r="V12" t="str">
        <f>IF(HLOOKUP(V$1,[1]일!$A$1:$AO$21,12,0)="","",HLOOKUP(V$1,[1]일!$A$1:$AO$21,12,0))</f>
        <v>Y</v>
      </c>
      <c r="W12" t="str">
        <f>IF(HLOOKUP(W$1,[1]일!$A$1:$AO$21,12,0)="","",HLOOKUP(W$1,[1]일!$A$1:$AO$21,12,0))</f>
        <v>Y</v>
      </c>
      <c r="X12" t="str">
        <f>IF(HLOOKUP(X$1,[1]일!$A$1:$AO$21,12,0)="","",HLOOKUP(X$1,[1]일!$A$1:$AO$21,12,0))</f>
        <v/>
      </c>
      <c r="Y12" t="str">
        <f>IF(HLOOKUP(Y$1,[1]일!$A$1:$AO$21,12,0)="","",HLOOKUP(Y$1,[1]일!$A$1:$AO$21,12,0))</f>
        <v>정규</v>
      </c>
      <c r="Z12" t="str">
        <f>IF(HLOOKUP(Z$1,[1]일!$A$1:$AO$21,12,0)="","",HLOOKUP(Z$1,[1]일!$A$1:$AO$21,12,0))</f>
        <v>자료</v>
      </c>
      <c r="AA12" t="str">
        <f>IF(HLOOKUP(AA$1,[1]일!$A$1:$AO$21,12,0)="","",HLOOKUP(AA$1,[1]일!$A$1:$AO$21,12,0))</f>
        <v/>
      </c>
      <c r="AB12" t="str">
        <f>IF(HLOOKUP(AB$1,[1]일!$A$1:$AO$21,12,0)="","",HLOOKUP(AB$1,[1]일!$A$1:$AO$21,12,0))</f>
        <v>그룹1</v>
      </c>
      <c r="AC12" t="str">
        <f>IF(HLOOKUP(AC$1,[1]일!$A$1:$AO$21,12,0)="","",HLOOKUP(AC$1,[1]일!$A$1:$AO$21,12,0))</f>
        <v>STEREO</v>
      </c>
      <c r="AD12" t="str">
        <f>IF(HLOOKUP(AD$1,[1]일!$A$1:$AO$21,12,0)="","",HLOOKUP(AD$1,[1]일!$A$1:$AO$21,12,0))</f>
        <v/>
      </c>
      <c r="AE12" s="1" t="str">
        <f>IF(HLOOKUP(AE$1,[1]일!$A$1:$AO$21,12,0)="","",HLOOKUP(AE$1,[1]일!$A$1:$AO$21,12,0))</f>
        <v/>
      </c>
      <c r="AF12">
        <f>IF(HLOOKUP(AF$1,[1]일!$A$1:$AO$21,12,0)="","",HLOOKUP(AF$1,[1]일!$A$1:$AO$21,12,0))</f>
        <v>0.63888888888888895</v>
      </c>
      <c r="AG12" t="str">
        <f>IF(HLOOKUP(AG$1,[1]일!$A$1:$AO$21,12,0)="","",HLOOKUP(AG$1,[1]일!$A$1:$AO$21,12,0))</f>
        <v>None</v>
      </c>
      <c r="AH12" t="str">
        <f>IF(HLOOKUP(AH$1,[1]일!$A$1:$AO$21,12,0)="","",HLOOKUP(AH$1,[1]일!$A$1:$AO$21,12,0))</f>
        <v>Y</v>
      </c>
      <c r="AI12" s="1" t="str">
        <f>IF(HLOOKUP(AI$1,[1]일!$A$1:$AO$21,12,0)="","",HLOOKUP(AI$1,[1]일!$A$1:$AO$21,12,0))</f>
        <v/>
      </c>
      <c r="AJ12">
        <f>IF(HLOOKUP(AJ$1,[1]일!$A$1:$AO$21,12,0)="","",HLOOKUP(AJ$1,[1]일!$A$1:$AO$21,12,0))</f>
        <v>0.63888888888888895</v>
      </c>
      <c r="AK12">
        <f>IF(HLOOKUP(AK$1,[1]일!$A$1:$AO$21,12,0)="","",HLOOKUP(AK$1,[1]일!$A$1:$AO$21,12,0))</f>
        <v>0</v>
      </c>
      <c r="AL12" t="str">
        <f>IF(HLOOKUP(AL$1,[1]일!$A$1:$AO$21,12,0)="","",HLOOKUP(AL$1,[1]일!$A$1:$AO$21,12,0))</f>
        <v>N/A</v>
      </c>
      <c r="AM12" t="str">
        <f>IF(HLOOKUP(AM$1,[1]일!$A$1:$AO$21,12,0)="","",HLOOKUP(AM$1,[1]일!$A$1:$AO$21,12,0))</f>
        <v>Y</v>
      </c>
      <c r="AN12">
        <f>IF(HLOOKUP(AN$1,[1]일!$A$1:$AO$21,12,0)="","",HLOOKUP(AN$1,[1]일!$A$1:$AO$21,12,0))</f>
        <v>3</v>
      </c>
      <c r="AO12" t="str">
        <f>IF(HLOOKUP(AO$1,[1]일!$A$1:$AO$21,12,0)="","",HLOOKUP(AO$1,[1]일!$A$1:$AO$21,12,0))</f>
        <v>01:14:31:25</v>
      </c>
    </row>
    <row r="13" spans="1:41" x14ac:dyDescent="0.3">
      <c r="A13" t="str">
        <f>IF(HLOOKUP(A$1,[1]일!$A$1:$AO$21,13,0)="","",HLOOKUP(A$1,[1]일!$A$1:$AO$21,13,0))</f>
        <v>2023.08.13</v>
      </c>
      <c r="B13" s="1">
        <f>IF(HLOOKUP(B$1,[1]일!$A$1:$AO$21,13,0)="","",HLOOKUP(B$1,[1]일!$A$1:$AO$21,13,0))</f>
        <v>0.70138888888888884</v>
      </c>
      <c r="C13" s="1">
        <f>IF(HLOOKUP(C$1,[1]일!$A$1:$AO$21,13,0)="","",HLOOKUP(C$1,[1]일!$A$1:$AO$21,13,0))</f>
        <v>0.76736111111111116</v>
      </c>
      <c r="D13">
        <f>IF(HLOOKUP(D$1,[1]일!$A$1:$AO$21,13,0)="","",HLOOKUP(D$1,[1]일!$A$1:$AO$21,13,0))</f>
        <v>95</v>
      </c>
      <c r="E13">
        <f>IF(HLOOKUP(E$1,[1]일!$A$1:$AO$21,13,0)="","",HLOOKUP(E$1,[1]일!$A$1:$AO$21,13,0))</f>
        <v>93</v>
      </c>
      <c r="F13" t="str">
        <f>IF(HLOOKUP(F$1,[1]일!$A$1:$AO$21,13,0)="","",HLOOKUP(F$1,[1]일!$A$1:$AO$21,13,0))</f>
        <v>D23-B006</v>
      </c>
      <c r="G13" t="str">
        <f>IF(HLOOKUP(G$1,[1]일!$A$1:$AO$21,13,0)="","",HLOOKUP(G$1,[1]일!$A$1:$AO$21,13,0))</f>
        <v>아씨 두리안</v>
      </c>
      <c r="H13" t="str">
        <f>IF(HLOOKUP(H$1,[1]일!$A$1:$AO$21,13,0)="","",HLOOKUP(H$1,[1]일!$A$1:$AO$21,13,0))</f>
        <v>14회</v>
      </c>
      <c r="I13">
        <f>IF(HLOOKUP(I$1,[1]일!$A$1:$AO$21,13,0)="","",HLOOKUP(I$1,[1]일!$A$1:$AO$21,13,0))</f>
        <v>14</v>
      </c>
      <c r="J13" t="str">
        <f>IF(HLOOKUP(J$1,[1]일!$A$1:$AO$21,13,0)="","",HLOOKUP(J$1,[1]일!$A$1:$AO$21,13,0))</f>
        <v>순환</v>
      </c>
      <c r="K13" t="str">
        <f>IF(HLOOKUP(K$1,[1]일!$A$1:$AO$21,13,0)="","",HLOOKUP(K$1,[1]일!$A$1:$AO$21,13,0))</f>
        <v>본방</v>
      </c>
      <c r="L13" t="str">
        <f>IF(HLOOKUP(L$1,[1]일!$A$1:$AO$21,13,0)="","",HLOOKUP(L$1,[1]일!$A$1:$AO$21,13,0))</f>
        <v>HD</v>
      </c>
      <c r="M13" t="str">
        <f>IF(HLOOKUP(M$1,[1]일!$A$1:$AO$21,13,0)="","",HLOOKUP(M$1,[1]일!$A$1:$AO$21,13,0))</f>
        <v>N</v>
      </c>
      <c r="N13" t="str">
        <f>IF(HLOOKUP(N$1,[1]일!$A$1:$AO$21,13,0)="","",HLOOKUP(N$1,[1]일!$A$1:$AO$21,13,0))</f>
        <v>N</v>
      </c>
      <c r="O13" t="str">
        <f>IF(HLOOKUP(O$1,[1]일!$A$1:$AO$21,13,0)="","",HLOOKUP(O$1,[1]일!$A$1:$AO$21,13,0))</f>
        <v>N</v>
      </c>
      <c r="P13" t="str">
        <f>IF(HLOOKUP(P$1,[1]일!$A$1:$AO$21,13,0)="","",HLOOKUP(P$1,[1]일!$A$1:$AO$21,13,0))</f>
        <v>15 세</v>
      </c>
      <c r="Q13">
        <f>IF(HLOOKUP(Q$1,[1]일!$A$1:$AO$21,13,0)="","",HLOOKUP(Q$1,[1]일!$A$1:$AO$21,13,0))</f>
        <v>95</v>
      </c>
      <c r="R13" t="str">
        <f>IF(HLOOKUP(R$1,[1]일!$A$1:$AO$21,13,0)="","",HLOOKUP(R$1,[1]일!$A$1:$AO$21,13,0))</f>
        <v/>
      </c>
      <c r="S13" t="str">
        <f>IF(HLOOKUP(S$1,[1]일!$A$1:$AO$21,13,0)="","",HLOOKUP(S$1,[1]일!$A$1:$AO$21,13,0))</f>
        <v>Y</v>
      </c>
      <c r="T13" t="str">
        <f>IF(HLOOKUP(T$1,[1]일!$A$1:$AO$21,13,0)="","",HLOOKUP(T$1,[1]일!$A$1:$AO$21,13,0))</f>
        <v>Y</v>
      </c>
      <c r="U13" t="str">
        <f>IF(HLOOKUP(U$1,[1]일!$A$1:$AO$21,13,0)="","",HLOOKUP(U$1,[1]일!$A$1:$AO$21,13,0))</f>
        <v>Y</v>
      </c>
      <c r="V13" t="str">
        <f>IF(HLOOKUP(V$1,[1]일!$A$1:$AO$21,13,0)="","",HLOOKUP(V$1,[1]일!$A$1:$AO$21,13,0))</f>
        <v>Y</v>
      </c>
      <c r="W13" t="str">
        <f>IF(HLOOKUP(W$1,[1]일!$A$1:$AO$21,13,0)="","",HLOOKUP(W$1,[1]일!$A$1:$AO$21,13,0))</f>
        <v>Y</v>
      </c>
      <c r="X13" t="str">
        <f>IF(HLOOKUP(X$1,[1]일!$A$1:$AO$21,13,0)="","",HLOOKUP(X$1,[1]일!$A$1:$AO$21,13,0))</f>
        <v/>
      </c>
      <c r="Y13" t="str">
        <f>IF(HLOOKUP(Y$1,[1]일!$A$1:$AO$21,13,0)="","",HLOOKUP(Y$1,[1]일!$A$1:$AO$21,13,0))</f>
        <v>정규</v>
      </c>
      <c r="Z13" t="str">
        <f>IF(HLOOKUP(Z$1,[1]일!$A$1:$AO$21,13,0)="","",HLOOKUP(Z$1,[1]일!$A$1:$AO$21,13,0))</f>
        <v>자료</v>
      </c>
      <c r="AA13" t="str">
        <f>IF(HLOOKUP(AA$1,[1]일!$A$1:$AO$21,13,0)="","",HLOOKUP(AA$1,[1]일!$A$1:$AO$21,13,0))</f>
        <v/>
      </c>
      <c r="AB13" t="str">
        <f>IF(HLOOKUP(AB$1,[1]일!$A$1:$AO$21,13,0)="","",HLOOKUP(AB$1,[1]일!$A$1:$AO$21,13,0))</f>
        <v>그룹1</v>
      </c>
      <c r="AC13" t="str">
        <f>IF(HLOOKUP(AC$1,[1]일!$A$1:$AO$21,13,0)="","",HLOOKUP(AC$1,[1]일!$A$1:$AO$21,13,0))</f>
        <v>STEREO</v>
      </c>
      <c r="AD13" t="str">
        <f>IF(HLOOKUP(AD$1,[1]일!$A$1:$AO$21,13,0)="","",HLOOKUP(AD$1,[1]일!$A$1:$AO$21,13,0))</f>
        <v/>
      </c>
      <c r="AE13" s="1" t="str">
        <f>IF(HLOOKUP(AE$1,[1]일!$A$1:$AO$21,13,0)="","",HLOOKUP(AE$1,[1]일!$A$1:$AO$21,13,0))</f>
        <v/>
      </c>
      <c r="AF13">
        <f>IF(HLOOKUP(AF$1,[1]일!$A$1:$AO$21,13,0)="","",HLOOKUP(AF$1,[1]일!$A$1:$AO$21,13,0))</f>
        <v>0.70138888888888884</v>
      </c>
      <c r="AG13" t="str">
        <f>IF(HLOOKUP(AG$1,[1]일!$A$1:$AO$21,13,0)="","",HLOOKUP(AG$1,[1]일!$A$1:$AO$21,13,0))</f>
        <v>None</v>
      </c>
      <c r="AH13" t="str">
        <f>IF(HLOOKUP(AH$1,[1]일!$A$1:$AO$21,13,0)="","",HLOOKUP(AH$1,[1]일!$A$1:$AO$21,13,0))</f>
        <v>Y</v>
      </c>
      <c r="AI13" s="1" t="str">
        <f>IF(HLOOKUP(AI$1,[1]일!$A$1:$AO$21,13,0)="","",HLOOKUP(AI$1,[1]일!$A$1:$AO$21,13,0))</f>
        <v/>
      </c>
      <c r="AJ13">
        <f>IF(HLOOKUP(AJ$1,[1]일!$A$1:$AO$21,13,0)="","",HLOOKUP(AJ$1,[1]일!$A$1:$AO$21,13,0))</f>
        <v>0.70138888888888884</v>
      </c>
      <c r="AK13">
        <f>IF(HLOOKUP(AK$1,[1]일!$A$1:$AO$21,13,0)="","",HLOOKUP(AK$1,[1]일!$A$1:$AO$21,13,0))</f>
        <v>1</v>
      </c>
      <c r="AL13" t="str">
        <f>IF(HLOOKUP(AL$1,[1]일!$A$1:$AO$21,13,0)="","",HLOOKUP(AL$1,[1]일!$A$1:$AO$21,13,0))</f>
        <v/>
      </c>
      <c r="AM13" t="str">
        <f>IF(HLOOKUP(AM$1,[1]일!$A$1:$AO$21,13,0)="","",HLOOKUP(AM$1,[1]일!$A$1:$AO$21,13,0))</f>
        <v>Y</v>
      </c>
      <c r="AN13">
        <f>IF(HLOOKUP(AN$1,[1]일!$A$1:$AO$21,13,0)="","",HLOOKUP(AN$1,[1]일!$A$1:$AO$21,13,0))</f>
        <v>3</v>
      </c>
      <c r="AO13" t="str">
        <f>IF(HLOOKUP(AO$1,[1]일!$A$1:$AO$21,13,0)="","",HLOOKUP(AO$1,[1]일!$A$1:$AO$21,13,0))</f>
        <v>01:17:11:11</v>
      </c>
    </row>
    <row r="14" spans="1:41" x14ac:dyDescent="0.3">
      <c r="A14" t="str">
        <f>IF(HLOOKUP(A$1,[1]일!$A$1:$AO$21,14,0)="","",HLOOKUP(A$1,[1]일!$A$1:$AO$21,14,0))</f>
        <v>2023.08.13</v>
      </c>
      <c r="B14" s="1">
        <f>IF(HLOOKUP(B$1,[1]일!$A$1:$AO$21,14,0)="","",HLOOKUP(B$1,[1]일!$A$1:$AO$21,14,0))</f>
        <v>0.76736111111111116</v>
      </c>
      <c r="C14" s="1">
        <f>IF(HLOOKUP(C$1,[1]일!$A$1:$AO$21,14,0)="","",HLOOKUP(C$1,[1]일!$A$1:$AO$21,14,0))</f>
        <v>0.81597222222222221</v>
      </c>
      <c r="D14">
        <f>IF(HLOOKUP(D$1,[1]일!$A$1:$AO$21,14,0)="","",HLOOKUP(D$1,[1]일!$A$1:$AO$21,14,0))</f>
        <v>70</v>
      </c>
      <c r="E14">
        <f>IF(HLOOKUP(E$1,[1]일!$A$1:$AO$21,14,0)="","",HLOOKUP(E$1,[1]일!$A$1:$AO$21,14,0))</f>
        <v>68</v>
      </c>
      <c r="F14" t="str">
        <f>IF(HLOOKUP(F$1,[1]일!$A$1:$AO$21,14,0)="","",HLOOKUP(F$1,[1]일!$A$1:$AO$21,14,0))</f>
        <v>C23-A006</v>
      </c>
      <c r="G14" t="str">
        <f>IF(HLOOKUP(G$1,[1]일!$A$1:$AO$21,14,0)="","",HLOOKUP(G$1,[1]일!$A$1:$AO$21,14,0))</f>
        <v>미친원정대</v>
      </c>
      <c r="H14" t="str">
        <f>IF(HLOOKUP(H$1,[1]일!$A$1:$AO$21,14,0)="","",HLOOKUP(H$1,[1]일!$A$1:$AO$21,14,0))</f>
        <v>8회</v>
      </c>
      <c r="I14">
        <f>IF(HLOOKUP(I$1,[1]일!$A$1:$AO$21,14,0)="","",HLOOKUP(I$1,[1]일!$A$1:$AO$21,14,0))</f>
        <v>8</v>
      </c>
      <c r="J14" t="str">
        <f>IF(HLOOKUP(J$1,[1]일!$A$1:$AO$21,14,0)="","",HLOOKUP(J$1,[1]일!$A$1:$AO$21,14,0))</f>
        <v>순환</v>
      </c>
      <c r="K14" t="str">
        <f>IF(HLOOKUP(K$1,[1]일!$A$1:$AO$21,14,0)="","",HLOOKUP(K$1,[1]일!$A$1:$AO$21,14,0))</f>
        <v>재방</v>
      </c>
      <c r="L14" t="str">
        <f>IF(HLOOKUP(L$1,[1]일!$A$1:$AO$21,14,0)="","",HLOOKUP(L$1,[1]일!$A$1:$AO$21,14,0))</f>
        <v>HD</v>
      </c>
      <c r="M14" t="str">
        <f>IF(HLOOKUP(M$1,[1]일!$A$1:$AO$21,14,0)="","",HLOOKUP(M$1,[1]일!$A$1:$AO$21,14,0))</f>
        <v>N</v>
      </c>
      <c r="N14" t="str">
        <f>IF(HLOOKUP(N$1,[1]일!$A$1:$AO$21,14,0)="","",HLOOKUP(N$1,[1]일!$A$1:$AO$21,14,0))</f>
        <v>N</v>
      </c>
      <c r="O14" t="str">
        <f>IF(HLOOKUP(O$1,[1]일!$A$1:$AO$21,14,0)="","",HLOOKUP(O$1,[1]일!$A$1:$AO$21,14,0))</f>
        <v>N</v>
      </c>
      <c r="P14" t="str">
        <f>IF(HLOOKUP(P$1,[1]일!$A$1:$AO$21,14,0)="","",HLOOKUP(P$1,[1]일!$A$1:$AO$21,14,0))</f>
        <v>15 세</v>
      </c>
      <c r="Q14">
        <f>IF(HLOOKUP(Q$1,[1]일!$A$1:$AO$21,14,0)="","",HLOOKUP(Q$1,[1]일!$A$1:$AO$21,14,0))</f>
        <v>70</v>
      </c>
      <c r="R14" t="str">
        <f>IF(HLOOKUP(R$1,[1]일!$A$1:$AO$21,14,0)="","",HLOOKUP(R$1,[1]일!$A$1:$AO$21,14,0))</f>
        <v/>
      </c>
      <c r="S14" t="str">
        <f>IF(HLOOKUP(S$1,[1]일!$A$1:$AO$21,14,0)="","",HLOOKUP(S$1,[1]일!$A$1:$AO$21,14,0))</f>
        <v>Y</v>
      </c>
      <c r="T14" t="str">
        <f>IF(HLOOKUP(T$1,[1]일!$A$1:$AO$21,14,0)="","",HLOOKUP(T$1,[1]일!$A$1:$AO$21,14,0))</f>
        <v>Y</v>
      </c>
      <c r="U14" t="str">
        <f>IF(HLOOKUP(U$1,[1]일!$A$1:$AO$21,14,0)="","",HLOOKUP(U$1,[1]일!$A$1:$AO$21,14,0))</f>
        <v>Y</v>
      </c>
      <c r="V14" t="str">
        <f>IF(HLOOKUP(V$1,[1]일!$A$1:$AO$21,14,0)="","",HLOOKUP(V$1,[1]일!$A$1:$AO$21,14,0))</f>
        <v>N</v>
      </c>
      <c r="W14" t="str">
        <f>IF(HLOOKUP(W$1,[1]일!$A$1:$AO$21,14,0)="","",HLOOKUP(W$1,[1]일!$A$1:$AO$21,14,0))</f>
        <v>N</v>
      </c>
      <c r="X14" t="str">
        <f>IF(HLOOKUP(X$1,[1]일!$A$1:$AO$21,14,0)="","",HLOOKUP(X$1,[1]일!$A$1:$AO$21,14,0))</f>
        <v/>
      </c>
      <c r="Y14" t="str">
        <f>IF(HLOOKUP(Y$1,[1]일!$A$1:$AO$21,14,0)="","",HLOOKUP(Y$1,[1]일!$A$1:$AO$21,14,0))</f>
        <v>정규</v>
      </c>
      <c r="Z14" t="str">
        <f>IF(HLOOKUP(Z$1,[1]일!$A$1:$AO$21,14,0)="","",HLOOKUP(Z$1,[1]일!$A$1:$AO$21,14,0))</f>
        <v>자료</v>
      </c>
      <c r="AA14" t="str">
        <f>IF(HLOOKUP(AA$1,[1]일!$A$1:$AO$21,14,0)="","",HLOOKUP(AA$1,[1]일!$A$1:$AO$21,14,0))</f>
        <v/>
      </c>
      <c r="AB14" t="str">
        <f>IF(HLOOKUP(AB$1,[1]일!$A$1:$AO$21,14,0)="","",HLOOKUP(AB$1,[1]일!$A$1:$AO$21,14,0))</f>
        <v>그룹1</v>
      </c>
      <c r="AC14" t="str">
        <f>IF(HLOOKUP(AC$1,[1]일!$A$1:$AO$21,14,0)="","",HLOOKUP(AC$1,[1]일!$A$1:$AO$21,14,0))</f>
        <v>STEREO</v>
      </c>
      <c r="AD14" t="str">
        <f>IF(HLOOKUP(AD$1,[1]일!$A$1:$AO$21,14,0)="","",HLOOKUP(AD$1,[1]일!$A$1:$AO$21,14,0))</f>
        <v/>
      </c>
      <c r="AE14" s="1" t="str">
        <f>IF(HLOOKUP(AE$1,[1]일!$A$1:$AO$21,14,0)="","",HLOOKUP(AE$1,[1]일!$A$1:$AO$21,14,0))</f>
        <v/>
      </c>
      <c r="AF14">
        <f>IF(HLOOKUP(AF$1,[1]일!$A$1:$AO$21,14,0)="","",HLOOKUP(AF$1,[1]일!$A$1:$AO$21,14,0))</f>
        <v>0.76736111111111116</v>
      </c>
      <c r="AG14" t="str">
        <f>IF(HLOOKUP(AG$1,[1]일!$A$1:$AO$21,14,0)="","",HLOOKUP(AG$1,[1]일!$A$1:$AO$21,14,0))</f>
        <v>None</v>
      </c>
      <c r="AH14" t="str">
        <f>IF(HLOOKUP(AH$1,[1]일!$A$1:$AO$21,14,0)="","",HLOOKUP(AH$1,[1]일!$A$1:$AO$21,14,0))</f>
        <v>Y</v>
      </c>
      <c r="AI14" s="1" t="str">
        <f>IF(HLOOKUP(AI$1,[1]일!$A$1:$AO$21,14,0)="","",HLOOKUP(AI$1,[1]일!$A$1:$AO$21,14,0))</f>
        <v/>
      </c>
      <c r="AJ14">
        <f>IF(HLOOKUP(AJ$1,[1]일!$A$1:$AO$21,14,0)="","",HLOOKUP(AJ$1,[1]일!$A$1:$AO$21,14,0))</f>
        <v>0.76736111111111116</v>
      </c>
      <c r="AK14">
        <f>IF(HLOOKUP(AK$1,[1]일!$A$1:$AO$21,14,0)="","",HLOOKUP(AK$1,[1]일!$A$1:$AO$21,14,0))</f>
        <v>1</v>
      </c>
      <c r="AL14" t="str">
        <f>IF(HLOOKUP(AL$1,[1]일!$A$1:$AO$21,14,0)="","",HLOOKUP(AL$1,[1]일!$A$1:$AO$21,14,0))</f>
        <v/>
      </c>
      <c r="AM14" t="str">
        <f>IF(HLOOKUP(AM$1,[1]일!$A$1:$AO$21,14,0)="","",HLOOKUP(AM$1,[1]일!$A$1:$AO$21,14,0))</f>
        <v>Y</v>
      </c>
      <c r="AN14">
        <f>IF(HLOOKUP(AN$1,[1]일!$A$1:$AO$21,14,0)="","",HLOOKUP(AN$1,[1]일!$A$1:$AO$21,14,0))</f>
        <v>2</v>
      </c>
      <c r="AO14" t="str">
        <f>IF(HLOOKUP(AO$1,[1]일!$A$1:$AO$21,14,0)="","",HLOOKUP(AO$1,[1]일!$A$1:$AO$21,14,0))</f>
        <v>00:56:53:28</v>
      </c>
    </row>
    <row r="15" spans="1:41" x14ac:dyDescent="0.3">
      <c r="A15" t="str">
        <f>IF(HLOOKUP(A$1,[1]일!$A$1:$AO$21,15,0)="","",HLOOKUP(A$1,[1]일!$A$1:$AO$21,15,0))</f>
        <v>2023.08.13</v>
      </c>
      <c r="B15" s="1">
        <f>IF(HLOOKUP(B$1,[1]일!$A$1:$AO$21,15,0)="","",HLOOKUP(B$1,[1]일!$A$1:$AO$21,15,0))</f>
        <v>0.81597222222222221</v>
      </c>
      <c r="C15" s="1">
        <f>IF(HLOOKUP(C$1,[1]일!$A$1:$AO$21,15,0)="","",HLOOKUP(C$1,[1]일!$A$1:$AO$21,15,0))</f>
        <v>0.89236111111111116</v>
      </c>
      <c r="D15">
        <f>IF(HLOOKUP(D$1,[1]일!$A$1:$AO$21,15,0)="","",HLOOKUP(D$1,[1]일!$A$1:$AO$21,15,0))</f>
        <v>110</v>
      </c>
      <c r="E15">
        <f>IF(HLOOKUP(E$1,[1]일!$A$1:$AO$21,15,0)="","",HLOOKUP(E$1,[1]일!$A$1:$AO$21,15,0))</f>
        <v>106</v>
      </c>
      <c r="F15" t="str">
        <f>IF(HLOOKUP(F$1,[1]일!$A$1:$AO$21,15,0)="","",HLOOKUP(F$1,[1]일!$A$1:$AO$21,15,0))</f>
        <v>Y15-B001</v>
      </c>
      <c r="G15" t="str">
        <f>IF(HLOOKUP(G$1,[1]일!$A$1:$AO$21,15,0)="","",HLOOKUP(G$1,[1]일!$A$1:$AO$21,15,0))</f>
        <v>나혼자산다</v>
      </c>
      <c r="H15" t="str">
        <f>IF(HLOOKUP(H$1,[1]일!$A$1:$AO$21,15,0)="","",HLOOKUP(H$1,[1]일!$A$1:$AO$21,15,0))</f>
        <v>494회</v>
      </c>
      <c r="I15">
        <f>IF(HLOOKUP(I$1,[1]일!$A$1:$AO$21,15,0)="","",HLOOKUP(I$1,[1]일!$A$1:$AO$21,15,0))</f>
        <v>494</v>
      </c>
      <c r="J15" t="str">
        <f>IF(HLOOKUP(J$1,[1]일!$A$1:$AO$21,15,0)="","",HLOOKUP(J$1,[1]일!$A$1:$AO$21,15,0))</f>
        <v>순환</v>
      </c>
      <c r="K15" t="str">
        <f>IF(HLOOKUP(K$1,[1]일!$A$1:$AO$21,15,0)="","",HLOOKUP(K$1,[1]일!$A$1:$AO$21,15,0))</f>
        <v>재방</v>
      </c>
      <c r="L15" t="str">
        <f>IF(HLOOKUP(L$1,[1]일!$A$1:$AO$21,15,0)="","",HLOOKUP(L$1,[1]일!$A$1:$AO$21,15,0))</f>
        <v>HD</v>
      </c>
      <c r="M15" t="str">
        <f>IF(HLOOKUP(M$1,[1]일!$A$1:$AO$21,15,0)="","",HLOOKUP(M$1,[1]일!$A$1:$AO$21,15,0))</f>
        <v>N</v>
      </c>
      <c r="N15" t="str">
        <f>IF(HLOOKUP(N$1,[1]일!$A$1:$AO$21,15,0)="","",HLOOKUP(N$1,[1]일!$A$1:$AO$21,15,0))</f>
        <v>N</v>
      </c>
      <c r="O15" t="str">
        <f>IF(HLOOKUP(O$1,[1]일!$A$1:$AO$21,15,0)="","",HLOOKUP(O$1,[1]일!$A$1:$AO$21,15,0))</f>
        <v>N</v>
      </c>
      <c r="P15" t="str">
        <f>IF(HLOOKUP(P$1,[1]일!$A$1:$AO$21,15,0)="","",HLOOKUP(P$1,[1]일!$A$1:$AO$21,15,0))</f>
        <v>15 세</v>
      </c>
      <c r="Q15">
        <f>IF(HLOOKUP(Q$1,[1]일!$A$1:$AO$21,15,0)="","",HLOOKUP(Q$1,[1]일!$A$1:$AO$21,15,0))</f>
        <v>110</v>
      </c>
      <c r="R15" t="str">
        <f>IF(HLOOKUP(R$1,[1]일!$A$1:$AO$21,15,0)="","",HLOOKUP(R$1,[1]일!$A$1:$AO$21,15,0))</f>
        <v/>
      </c>
      <c r="S15" t="str">
        <f>IF(HLOOKUP(S$1,[1]일!$A$1:$AO$21,15,0)="","",HLOOKUP(S$1,[1]일!$A$1:$AO$21,15,0))</f>
        <v>N</v>
      </c>
      <c r="T15" t="str">
        <f>IF(HLOOKUP(T$1,[1]일!$A$1:$AO$21,15,0)="","",HLOOKUP(T$1,[1]일!$A$1:$AO$21,15,0))</f>
        <v>Y</v>
      </c>
      <c r="U15" t="str">
        <f>IF(HLOOKUP(U$1,[1]일!$A$1:$AO$21,15,0)="","",HLOOKUP(U$1,[1]일!$A$1:$AO$21,15,0))</f>
        <v>Y</v>
      </c>
      <c r="V15" t="str">
        <f>IF(HLOOKUP(V$1,[1]일!$A$1:$AO$21,15,0)="","",HLOOKUP(V$1,[1]일!$A$1:$AO$21,15,0))</f>
        <v>N</v>
      </c>
      <c r="W15" t="str">
        <f>IF(HLOOKUP(W$1,[1]일!$A$1:$AO$21,15,0)="","",HLOOKUP(W$1,[1]일!$A$1:$AO$21,15,0))</f>
        <v>N</v>
      </c>
      <c r="X15" t="str">
        <f>IF(HLOOKUP(X$1,[1]일!$A$1:$AO$21,15,0)="","",HLOOKUP(X$1,[1]일!$A$1:$AO$21,15,0))</f>
        <v/>
      </c>
      <c r="Y15" t="str">
        <f>IF(HLOOKUP(Y$1,[1]일!$A$1:$AO$21,15,0)="","",HLOOKUP(Y$1,[1]일!$A$1:$AO$21,15,0))</f>
        <v>정규</v>
      </c>
      <c r="Z15" t="str">
        <f>IF(HLOOKUP(Z$1,[1]일!$A$1:$AO$21,15,0)="","",HLOOKUP(Z$1,[1]일!$A$1:$AO$21,15,0))</f>
        <v>자료</v>
      </c>
      <c r="AA15" t="str">
        <f>IF(HLOOKUP(AA$1,[1]일!$A$1:$AO$21,15,0)="","",HLOOKUP(AA$1,[1]일!$A$1:$AO$21,15,0))</f>
        <v/>
      </c>
      <c r="AB15" t="str">
        <f>IF(HLOOKUP(AB$1,[1]일!$A$1:$AO$21,15,0)="","",HLOOKUP(AB$1,[1]일!$A$1:$AO$21,15,0))</f>
        <v>그룹1</v>
      </c>
      <c r="AC15" t="str">
        <f>IF(HLOOKUP(AC$1,[1]일!$A$1:$AO$21,15,0)="","",HLOOKUP(AC$1,[1]일!$A$1:$AO$21,15,0))</f>
        <v>STEREO</v>
      </c>
      <c r="AD15" t="str">
        <f>IF(HLOOKUP(AD$1,[1]일!$A$1:$AO$21,15,0)="","",HLOOKUP(AD$1,[1]일!$A$1:$AO$21,15,0))</f>
        <v/>
      </c>
      <c r="AE15" s="1" t="str">
        <f>IF(HLOOKUP(AE$1,[1]일!$A$1:$AO$21,15,0)="","",HLOOKUP(AE$1,[1]일!$A$1:$AO$21,15,0))</f>
        <v/>
      </c>
      <c r="AF15">
        <f>IF(HLOOKUP(AF$1,[1]일!$A$1:$AO$21,15,0)="","",HLOOKUP(AF$1,[1]일!$A$1:$AO$21,15,0))</f>
        <v>0.81597222222222221</v>
      </c>
      <c r="AG15" t="str">
        <f>IF(HLOOKUP(AG$1,[1]일!$A$1:$AO$21,15,0)="","",HLOOKUP(AG$1,[1]일!$A$1:$AO$21,15,0))</f>
        <v>None</v>
      </c>
      <c r="AH15" t="str">
        <f>IF(HLOOKUP(AH$1,[1]일!$A$1:$AO$21,15,0)="","",HLOOKUP(AH$1,[1]일!$A$1:$AO$21,15,0))</f>
        <v>N</v>
      </c>
      <c r="AI15" s="1" t="str">
        <f>IF(HLOOKUP(AI$1,[1]일!$A$1:$AO$21,15,0)="","",HLOOKUP(AI$1,[1]일!$A$1:$AO$21,15,0))</f>
        <v>Y</v>
      </c>
      <c r="AJ15">
        <f>IF(HLOOKUP(AJ$1,[1]일!$A$1:$AO$21,15,0)="","",HLOOKUP(AJ$1,[1]일!$A$1:$AO$21,15,0))</f>
        <v>0.81597222222222221</v>
      </c>
      <c r="AK15">
        <f>IF(HLOOKUP(AK$1,[1]일!$A$1:$AO$21,15,0)="","",HLOOKUP(AK$1,[1]일!$A$1:$AO$21,15,0))</f>
        <v>1</v>
      </c>
      <c r="AL15" t="str">
        <f>IF(HLOOKUP(AL$1,[1]일!$A$1:$AO$21,15,0)="","",HLOOKUP(AL$1,[1]일!$A$1:$AO$21,15,0))</f>
        <v/>
      </c>
      <c r="AM15" t="str">
        <f>IF(HLOOKUP(AM$1,[1]일!$A$1:$AO$21,15,0)="","",HLOOKUP(AM$1,[1]일!$A$1:$AO$21,15,0))</f>
        <v>Y</v>
      </c>
      <c r="AN15">
        <f>IF(HLOOKUP(AN$1,[1]일!$A$1:$AO$21,15,0)="","",HLOOKUP(AN$1,[1]일!$A$1:$AO$21,15,0))</f>
        <v>4</v>
      </c>
      <c r="AO15" t="str">
        <f>IF(HLOOKUP(AO$1,[1]일!$A$1:$AO$21,15,0)="","",HLOOKUP(AO$1,[1]일!$A$1:$AO$21,15,0))</f>
        <v>01:28:43:10</v>
      </c>
    </row>
    <row r="16" spans="1:41" x14ac:dyDescent="0.3">
      <c r="A16" t="str">
        <f>IF(HLOOKUP(A$1,[1]일!$A$1:$AO$21,16,0)="","",HLOOKUP(A$1,[1]일!$A$1:$AO$21,16,0))</f>
        <v>2023.08.13</v>
      </c>
      <c r="B16" s="1">
        <f>IF(HLOOKUP(B$1,[1]일!$A$1:$AO$21,16,0)="","",HLOOKUP(B$1,[1]일!$A$1:$AO$21,16,0))</f>
        <v>0.89236111111111116</v>
      </c>
      <c r="C16" s="1">
        <f>IF(HLOOKUP(C$1,[1]일!$A$1:$AO$21,16,0)="","",HLOOKUP(C$1,[1]일!$A$1:$AO$21,16,0))</f>
        <v>0.94097222222222221</v>
      </c>
      <c r="D16">
        <f>IF(HLOOKUP(D$1,[1]일!$A$1:$AO$21,16,0)="","",HLOOKUP(D$1,[1]일!$A$1:$AO$21,16,0))</f>
        <v>70</v>
      </c>
      <c r="E16">
        <f>IF(HLOOKUP(E$1,[1]일!$A$1:$AO$21,16,0)="","",HLOOKUP(E$1,[1]일!$A$1:$AO$21,16,0))</f>
        <v>71</v>
      </c>
      <c r="F16" t="str">
        <f>IF(HLOOKUP(F$1,[1]일!$A$1:$AO$21,16,0)="","",HLOOKUP(F$1,[1]일!$A$1:$AO$21,16,0))</f>
        <v>C23-A006</v>
      </c>
      <c r="G16" t="str">
        <f>IF(HLOOKUP(G$1,[1]일!$A$1:$AO$21,16,0)="","",HLOOKUP(G$1,[1]일!$A$1:$AO$21,16,0))</f>
        <v>미친원정대</v>
      </c>
      <c r="H16" t="str">
        <f>IF(HLOOKUP(H$1,[1]일!$A$1:$AO$21,16,0)="","",HLOOKUP(H$1,[1]일!$A$1:$AO$21,16,0))</f>
        <v>9회</v>
      </c>
      <c r="I16">
        <f>IF(HLOOKUP(I$1,[1]일!$A$1:$AO$21,16,0)="","",HLOOKUP(I$1,[1]일!$A$1:$AO$21,16,0))</f>
        <v>9</v>
      </c>
      <c r="J16" t="str">
        <f>IF(HLOOKUP(J$1,[1]일!$A$1:$AO$21,16,0)="","",HLOOKUP(J$1,[1]일!$A$1:$AO$21,16,0))</f>
        <v>순환</v>
      </c>
      <c r="K16" t="str">
        <f>IF(HLOOKUP(K$1,[1]일!$A$1:$AO$21,16,0)="","",HLOOKUP(K$1,[1]일!$A$1:$AO$21,16,0))</f>
        <v>재방</v>
      </c>
      <c r="L16" t="str">
        <f>IF(HLOOKUP(L$1,[1]일!$A$1:$AO$21,16,0)="","",HLOOKUP(L$1,[1]일!$A$1:$AO$21,16,0))</f>
        <v>HD</v>
      </c>
      <c r="M16" t="str">
        <f>IF(HLOOKUP(M$1,[1]일!$A$1:$AO$21,16,0)="","",HLOOKUP(M$1,[1]일!$A$1:$AO$21,16,0))</f>
        <v>N</v>
      </c>
      <c r="N16" t="str">
        <f>IF(HLOOKUP(N$1,[1]일!$A$1:$AO$21,16,0)="","",HLOOKUP(N$1,[1]일!$A$1:$AO$21,16,0))</f>
        <v>N</v>
      </c>
      <c r="O16" t="str">
        <f>IF(HLOOKUP(O$1,[1]일!$A$1:$AO$21,16,0)="","",HLOOKUP(O$1,[1]일!$A$1:$AO$21,16,0))</f>
        <v>N</v>
      </c>
      <c r="P16" t="str">
        <f>IF(HLOOKUP(P$1,[1]일!$A$1:$AO$21,16,0)="","",HLOOKUP(P$1,[1]일!$A$1:$AO$21,16,0))</f>
        <v>15 세</v>
      </c>
      <c r="Q16">
        <f>IF(HLOOKUP(Q$1,[1]일!$A$1:$AO$21,16,0)="","",HLOOKUP(Q$1,[1]일!$A$1:$AO$21,16,0))</f>
        <v>70</v>
      </c>
      <c r="R16" t="str">
        <f>IF(HLOOKUP(R$1,[1]일!$A$1:$AO$21,16,0)="","",HLOOKUP(R$1,[1]일!$A$1:$AO$21,16,0))</f>
        <v/>
      </c>
      <c r="S16" t="str">
        <f>IF(HLOOKUP(S$1,[1]일!$A$1:$AO$21,16,0)="","",HLOOKUP(S$1,[1]일!$A$1:$AO$21,16,0))</f>
        <v>Y</v>
      </c>
      <c r="T16" t="str">
        <f>IF(HLOOKUP(T$1,[1]일!$A$1:$AO$21,16,0)="","",HLOOKUP(T$1,[1]일!$A$1:$AO$21,16,0))</f>
        <v>Y</v>
      </c>
      <c r="U16" t="str">
        <f>IF(HLOOKUP(U$1,[1]일!$A$1:$AO$21,16,0)="","",HLOOKUP(U$1,[1]일!$A$1:$AO$21,16,0))</f>
        <v>Y</v>
      </c>
      <c r="V16" t="str">
        <f>IF(HLOOKUP(V$1,[1]일!$A$1:$AO$21,16,0)="","",HLOOKUP(V$1,[1]일!$A$1:$AO$21,16,0))</f>
        <v>N</v>
      </c>
      <c r="W16" t="str">
        <f>IF(HLOOKUP(W$1,[1]일!$A$1:$AO$21,16,0)="","",HLOOKUP(W$1,[1]일!$A$1:$AO$21,16,0))</f>
        <v>N</v>
      </c>
      <c r="X16" t="str">
        <f>IF(HLOOKUP(X$1,[1]일!$A$1:$AO$21,16,0)="","",HLOOKUP(X$1,[1]일!$A$1:$AO$21,16,0))</f>
        <v>SSA2</v>
      </c>
      <c r="Y16" t="str">
        <f>IF(HLOOKUP(Y$1,[1]일!$A$1:$AO$21,16,0)="","",HLOOKUP(Y$1,[1]일!$A$1:$AO$21,16,0))</f>
        <v>정규</v>
      </c>
      <c r="Z16" t="str">
        <f>IF(HLOOKUP(Z$1,[1]일!$A$1:$AO$21,16,0)="","",HLOOKUP(Z$1,[1]일!$A$1:$AO$21,16,0))</f>
        <v>자료</v>
      </c>
      <c r="AA16" t="str">
        <f>IF(HLOOKUP(AA$1,[1]일!$A$1:$AO$21,16,0)="","",HLOOKUP(AA$1,[1]일!$A$1:$AO$21,16,0))</f>
        <v/>
      </c>
      <c r="AB16" t="str">
        <f>IF(HLOOKUP(AB$1,[1]일!$A$1:$AO$21,16,0)="","",HLOOKUP(AB$1,[1]일!$A$1:$AO$21,16,0))</f>
        <v>그룹1</v>
      </c>
      <c r="AC16" t="str">
        <f>IF(HLOOKUP(AC$1,[1]일!$A$1:$AO$21,16,0)="","",HLOOKUP(AC$1,[1]일!$A$1:$AO$21,16,0))</f>
        <v>STEREO</v>
      </c>
      <c r="AD16" t="str">
        <f>IF(HLOOKUP(AD$1,[1]일!$A$1:$AO$21,16,0)="","",HLOOKUP(AD$1,[1]일!$A$1:$AO$21,16,0))</f>
        <v/>
      </c>
      <c r="AE16" s="1" t="str">
        <f>IF(HLOOKUP(AE$1,[1]일!$A$1:$AO$21,16,0)="","",HLOOKUP(AE$1,[1]일!$A$1:$AO$21,16,0))</f>
        <v/>
      </c>
      <c r="AF16">
        <f>IF(HLOOKUP(AF$1,[1]일!$A$1:$AO$21,16,0)="","",HLOOKUP(AF$1,[1]일!$A$1:$AO$21,16,0))</f>
        <v>0.89236111111111116</v>
      </c>
      <c r="AG16" t="str">
        <f>IF(HLOOKUP(AG$1,[1]일!$A$1:$AO$21,16,0)="","",HLOOKUP(AG$1,[1]일!$A$1:$AO$21,16,0))</f>
        <v>None</v>
      </c>
      <c r="AH16" t="str">
        <f>IF(HLOOKUP(AH$1,[1]일!$A$1:$AO$21,16,0)="","",HLOOKUP(AH$1,[1]일!$A$1:$AO$21,16,0))</f>
        <v>Y</v>
      </c>
      <c r="AI16" s="1" t="str">
        <f>IF(HLOOKUP(AI$1,[1]일!$A$1:$AO$21,16,0)="","",HLOOKUP(AI$1,[1]일!$A$1:$AO$21,16,0))</f>
        <v/>
      </c>
      <c r="AJ16">
        <f>IF(HLOOKUP(AJ$1,[1]일!$A$1:$AO$21,16,0)="","",HLOOKUP(AJ$1,[1]일!$A$1:$AO$21,16,0))</f>
        <v>0.89236111111111116</v>
      </c>
      <c r="AK16">
        <f>IF(HLOOKUP(AK$1,[1]일!$A$1:$AO$21,16,0)="","",HLOOKUP(AK$1,[1]일!$A$1:$AO$21,16,0))</f>
        <v>1</v>
      </c>
      <c r="AL16" t="str">
        <f>IF(HLOOKUP(AL$1,[1]일!$A$1:$AO$21,16,0)="","",HLOOKUP(AL$1,[1]일!$A$1:$AO$21,16,0))</f>
        <v>N/A</v>
      </c>
      <c r="AM16" t="str">
        <f>IF(HLOOKUP(AM$1,[1]일!$A$1:$AO$21,16,0)="","",HLOOKUP(AM$1,[1]일!$A$1:$AO$21,16,0))</f>
        <v>Y</v>
      </c>
      <c r="AN16">
        <f>IF(HLOOKUP(AN$1,[1]일!$A$1:$AO$21,16,0)="","",HLOOKUP(AN$1,[1]일!$A$1:$AO$21,16,0))</f>
        <v>3</v>
      </c>
      <c r="AO16" t="str">
        <f>IF(HLOOKUP(AO$1,[1]일!$A$1:$AO$21,16,0)="","",HLOOKUP(AO$1,[1]일!$A$1:$AO$21,16,0))</f>
        <v>00:58:47:25</v>
      </c>
    </row>
    <row r="17" spans="1:41" x14ac:dyDescent="0.3">
      <c r="A17" t="str">
        <f>IF(HLOOKUP(A$1,[1]일!$A$1:$AO$21,17,0)="","",HLOOKUP(A$1,[1]일!$A$1:$AO$21,17,0))</f>
        <v>2023.08.13</v>
      </c>
      <c r="B17" s="1">
        <f>IF(HLOOKUP(B$1,[1]일!$A$1:$AO$21,17,0)="","",HLOOKUP(B$1,[1]일!$A$1:$AO$21,17,0))</f>
        <v>0.94097222222222221</v>
      </c>
      <c r="C17" s="1">
        <f>IF(HLOOKUP(C$1,[1]일!$A$1:$AO$21,17,0)="","",HLOOKUP(C$1,[1]일!$A$1:$AO$21,17,0))</f>
        <v>0.99652777777777779</v>
      </c>
      <c r="D17">
        <f>IF(HLOOKUP(D$1,[1]일!$A$1:$AO$21,17,0)="","",HLOOKUP(D$1,[1]일!$A$1:$AO$21,17,0))</f>
        <v>80</v>
      </c>
      <c r="E17">
        <f>IF(HLOOKUP(E$1,[1]일!$A$1:$AO$21,17,0)="","",HLOOKUP(E$1,[1]일!$A$1:$AO$21,17,0))</f>
        <v>0</v>
      </c>
      <c r="F17" t="str">
        <f>IF(HLOOKUP(F$1,[1]일!$A$1:$AO$21,17,0)="","",HLOOKUP(F$1,[1]일!$A$1:$AO$21,17,0))</f>
        <v>D23-B006</v>
      </c>
      <c r="G17" t="str">
        <f>IF(HLOOKUP(G$1,[1]일!$A$1:$AO$21,17,0)="","",HLOOKUP(G$1,[1]일!$A$1:$AO$21,17,0))</f>
        <v>아씨 두리안</v>
      </c>
      <c r="H17" t="str">
        <f>IF(HLOOKUP(H$1,[1]일!$A$1:$AO$21,17,0)="","",HLOOKUP(H$1,[1]일!$A$1:$AO$21,17,0))</f>
        <v>15회</v>
      </c>
      <c r="I17">
        <f>IF(HLOOKUP(I$1,[1]일!$A$1:$AO$21,17,0)="","",HLOOKUP(I$1,[1]일!$A$1:$AO$21,17,0))</f>
        <v>15</v>
      </c>
      <c r="J17" t="str">
        <f>IF(HLOOKUP(J$1,[1]일!$A$1:$AO$21,17,0)="","",HLOOKUP(J$1,[1]일!$A$1:$AO$21,17,0))</f>
        <v>초방</v>
      </c>
      <c r="K17" t="str">
        <f>IF(HLOOKUP(K$1,[1]일!$A$1:$AO$21,17,0)="","",HLOOKUP(K$1,[1]일!$A$1:$AO$21,17,0))</f>
        <v>본방</v>
      </c>
      <c r="L17" t="str">
        <f>IF(HLOOKUP(L$1,[1]일!$A$1:$AO$21,17,0)="","",HLOOKUP(L$1,[1]일!$A$1:$AO$21,17,0))</f>
        <v>HD</v>
      </c>
      <c r="M17" t="str">
        <f>IF(HLOOKUP(M$1,[1]일!$A$1:$AO$21,17,0)="","",HLOOKUP(M$1,[1]일!$A$1:$AO$21,17,0))</f>
        <v>N</v>
      </c>
      <c r="N17" t="str">
        <f>IF(HLOOKUP(N$1,[1]일!$A$1:$AO$21,17,0)="","",HLOOKUP(N$1,[1]일!$A$1:$AO$21,17,0))</f>
        <v>N</v>
      </c>
      <c r="O17" t="str">
        <f>IF(HLOOKUP(O$1,[1]일!$A$1:$AO$21,17,0)="","",HLOOKUP(O$1,[1]일!$A$1:$AO$21,17,0))</f>
        <v>N</v>
      </c>
      <c r="P17" t="str">
        <f>IF(HLOOKUP(P$1,[1]일!$A$1:$AO$21,17,0)="","",HLOOKUP(P$1,[1]일!$A$1:$AO$21,17,0))</f>
        <v>15 세</v>
      </c>
      <c r="Q17">
        <f>IF(HLOOKUP(Q$1,[1]일!$A$1:$AO$21,17,0)="","",HLOOKUP(Q$1,[1]일!$A$1:$AO$21,17,0))</f>
        <v>80</v>
      </c>
      <c r="R17" t="str">
        <f>IF(HLOOKUP(R$1,[1]일!$A$1:$AO$21,17,0)="","",HLOOKUP(R$1,[1]일!$A$1:$AO$21,17,0))</f>
        <v/>
      </c>
      <c r="S17" t="str">
        <f>IF(HLOOKUP(S$1,[1]일!$A$1:$AO$21,17,0)="","",HLOOKUP(S$1,[1]일!$A$1:$AO$21,17,0))</f>
        <v>Y</v>
      </c>
      <c r="T17" t="str">
        <f>IF(HLOOKUP(T$1,[1]일!$A$1:$AO$21,17,0)="","",HLOOKUP(T$1,[1]일!$A$1:$AO$21,17,0))</f>
        <v>Y</v>
      </c>
      <c r="U17" t="str">
        <f>IF(HLOOKUP(U$1,[1]일!$A$1:$AO$21,17,0)="","",HLOOKUP(U$1,[1]일!$A$1:$AO$21,17,0))</f>
        <v>Y</v>
      </c>
      <c r="V17" t="str">
        <f>IF(HLOOKUP(V$1,[1]일!$A$1:$AO$21,17,0)="","",HLOOKUP(V$1,[1]일!$A$1:$AO$21,17,0))</f>
        <v>Y</v>
      </c>
      <c r="W17" t="str">
        <f>IF(HLOOKUP(W$1,[1]일!$A$1:$AO$21,17,0)="","",HLOOKUP(W$1,[1]일!$A$1:$AO$21,17,0))</f>
        <v>Y</v>
      </c>
      <c r="X17" t="str">
        <f>IF(HLOOKUP(X$1,[1]일!$A$1:$AO$21,17,0)="","",HLOOKUP(X$1,[1]일!$A$1:$AO$21,17,0))</f>
        <v>SSA2</v>
      </c>
      <c r="Y17" t="str">
        <f>IF(HLOOKUP(Y$1,[1]일!$A$1:$AO$21,17,0)="","",HLOOKUP(Y$1,[1]일!$A$1:$AO$21,17,0))</f>
        <v>정규</v>
      </c>
      <c r="Z17" t="str">
        <f>IF(HLOOKUP(Z$1,[1]일!$A$1:$AO$21,17,0)="","",HLOOKUP(Z$1,[1]일!$A$1:$AO$21,17,0))</f>
        <v>자료</v>
      </c>
      <c r="AA17" t="str">
        <f>IF(HLOOKUP(AA$1,[1]일!$A$1:$AO$21,17,0)="","",HLOOKUP(AA$1,[1]일!$A$1:$AO$21,17,0))</f>
        <v/>
      </c>
      <c r="AB17" t="str">
        <f>IF(HLOOKUP(AB$1,[1]일!$A$1:$AO$21,17,0)="","",HLOOKUP(AB$1,[1]일!$A$1:$AO$21,17,0))</f>
        <v>그룹1</v>
      </c>
      <c r="AC17" t="str">
        <f>IF(HLOOKUP(AC$1,[1]일!$A$1:$AO$21,17,0)="","",HLOOKUP(AC$1,[1]일!$A$1:$AO$21,17,0))</f>
        <v>STEREO</v>
      </c>
      <c r="AD17" t="str">
        <f>IF(HLOOKUP(AD$1,[1]일!$A$1:$AO$21,17,0)="","",HLOOKUP(AD$1,[1]일!$A$1:$AO$21,17,0))</f>
        <v/>
      </c>
      <c r="AE17" s="1" t="str">
        <f>IF(HLOOKUP(AE$1,[1]일!$A$1:$AO$21,17,0)="","",HLOOKUP(AE$1,[1]일!$A$1:$AO$21,17,0))</f>
        <v/>
      </c>
      <c r="AF17">
        <f>IF(HLOOKUP(AF$1,[1]일!$A$1:$AO$21,17,0)="","",HLOOKUP(AF$1,[1]일!$A$1:$AO$21,17,0))</f>
        <v>0.94097222222222221</v>
      </c>
      <c r="AG17" t="str">
        <f>IF(HLOOKUP(AG$1,[1]일!$A$1:$AO$21,17,0)="","",HLOOKUP(AG$1,[1]일!$A$1:$AO$21,17,0))</f>
        <v>None</v>
      </c>
      <c r="AH17" t="str">
        <f>IF(HLOOKUP(AH$1,[1]일!$A$1:$AO$21,17,0)="","",HLOOKUP(AH$1,[1]일!$A$1:$AO$21,17,0))</f>
        <v>Y</v>
      </c>
      <c r="AI17" s="1" t="str">
        <f>IF(HLOOKUP(AI$1,[1]일!$A$1:$AO$21,17,0)="","",HLOOKUP(AI$1,[1]일!$A$1:$AO$21,17,0))</f>
        <v/>
      </c>
      <c r="AJ17">
        <f>IF(HLOOKUP(AJ$1,[1]일!$A$1:$AO$21,17,0)="","",HLOOKUP(AJ$1,[1]일!$A$1:$AO$21,17,0))</f>
        <v>0.94097222222222221</v>
      </c>
      <c r="AK17">
        <f>IF(HLOOKUP(AK$1,[1]일!$A$1:$AO$21,17,0)="","",HLOOKUP(AK$1,[1]일!$A$1:$AO$21,17,0))</f>
        <v>1</v>
      </c>
      <c r="AL17" t="str">
        <f>IF(HLOOKUP(AL$1,[1]일!$A$1:$AO$21,17,0)="","",HLOOKUP(AL$1,[1]일!$A$1:$AO$21,17,0))</f>
        <v/>
      </c>
      <c r="AM17" t="str">
        <f>IF(HLOOKUP(AM$1,[1]일!$A$1:$AO$21,17,0)="","",HLOOKUP(AM$1,[1]일!$A$1:$AO$21,17,0))</f>
        <v>N</v>
      </c>
      <c r="AN17">
        <f>IF(HLOOKUP(AN$1,[1]일!$A$1:$AO$21,17,0)="","",HLOOKUP(AN$1,[1]일!$A$1:$AO$21,17,0))</f>
        <v>0</v>
      </c>
      <c r="AO17" t="str">
        <f>IF(HLOOKUP(AO$1,[1]일!$A$1:$AO$21,17,0)="","",HLOOKUP(AO$1,[1]일!$A$1:$AO$21,17,0))</f>
        <v>00:00:00:00</v>
      </c>
    </row>
    <row r="18" spans="1:41" x14ac:dyDescent="0.3">
      <c r="A18" t="str">
        <f>IF(HLOOKUP(A$1,[1]일!$A$1:$AO$21,18,0)="","",HLOOKUP(A$1,[1]일!$A$1:$AO$21,18,0))</f>
        <v>2023.08.13</v>
      </c>
      <c r="B18" s="1">
        <f>IF(HLOOKUP(B$1,[1]일!$A$1:$AO$21,18,0)="","",HLOOKUP(B$1,[1]일!$A$1:$AO$21,18,0))</f>
        <v>0.99652777777777779</v>
      </c>
      <c r="C18" s="1">
        <f>IF(HLOOKUP(C$1,[1]일!$A$1:$AO$21,18,0)="","",HLOOKUP(C$1,[1]일!$A$1:$AO$21,18,0))</f>
        <v>1.0486111111111112</v>
      </c>
      <c r="D18">
        <f>IF(HLOOKUP(D$1,[1]일!$A$1:$AO$21,18,0)="","",HLOOKUP(D$1,[1]일!$A$1:$AO$21,18,0))</f>
        <v>75</v>
      </c>
      <c r="E18">
        <f>IF(HLOOKUP(E$1,[1]일!$A$1:$AO$21,18,0)="","",HLOOKUP(E$1,[1]일!$A$1:$AO$21,18,0))</f>
        <v>0</v>
      </c>
      <c r="F18" t="str">
        <f>IF(HLOOKUP(F$1,[1]일!$A$1:$AO$21,18,0)="","",HLOOKUP(F$1,[1]일!$A$1:$AO$21,18,0))</f>
        <v>D23-B010</v>
      </c>
      <c r="G18" t="str">
        <f>IF(HLOOKUP(G$1,[1]일!$A$1:$AO$21,18,0)="","",HLOOKUP(G$1,[1]일!$A$1:$AO$21,18,0))</f>
        <v>힙하게</v>
      </c>
      <c r="H18" t="str">
        <f>IF(HLOOKUP(H$1,[1]일!$A$1:$AO$21,18,0)="","",HLOOKUP(H$1,[1]일!$A$1:$AO$21,18,0))</f>
        <v/>
      </c>
      <c r="I18">
        <f>IF(HLOOKUP(I$1,[1]일!$A$1:$AO$21,18,0)="","",HLOOKUP(I$1,[1]일!$A$1:$AO$21,18,0))</f>
        <v>1</v>
      </c>
      <c r="J18" t="str">
        <f>IF(HLOOKUP(J$1,[1]일!$A$1:$AO$21,18,0)="","",HLOOKUP(J$1,[1]일!$A$1:$AO$21,18,0))</f>
        <v>초방</v>
      </c>
      <c r="K18" t="str">
        <f>IF(HLOOKUP(K$1,[1]일!$A$1:$AO$21,18,0)="","",HLOOKUP(K$1,[1]일!$A$1:$AO$21,18,0))</f>
        <v>본방</v>
      </c>
      <c r="L18" t="str">
        <f>IF(HLOOKUP(L$1,[1]일!$A$1:$AO$21,18,0)="","",HLOOKUP(L$1,[1]일!$A$1:$AO$21,18,0))</f>
        <v>HD</v>
      </c>
      <c r="M18" t="str">
        <f>IF(HLOOKUP(M$1,[1]일!$A$1:$AO$21,18,0)="","",HLOOKUP(M$1,[1]일!$A$1:$AO$21,18,0))</f>
        <v/>
      </c>
      <c r="N18" t="str">
        <f>IF(HLOOKUP(N$1,[1]일!$A$1:$AO$21,18,0)="","",HLOOKUP(N$1,[1]일!$A$1:$AO$21,18,0))</f>
        <v/>
      </c>
      <c r="O18" t="str">
        <f>IF(HLOOKUP(O$1,[1]일!$A$1:$AO$21,18,0)="","",HLOOKUP(O$1,[1]일!$A$1:$AO$21,18,0))</f>
        <v/>
      </c>
      <c r="P18" t="str">
        <f>IF(HLOOKUP(P$1,[1]일!$A$1:$AO$21,18,0)="","",HLOOKUP(P$1,[1]일!$A$1:$AO$21,18,0))</f>
        <v>15 세</v>
      </c>
      <c r="Q18">
        <f>IF(HLOOKUP(Q$1,[1]일!$A$1:$AO$21,18,0)="","",HLOOKUP(Q$1,[1]일!$A$1:$AO$21,18,0))</f>
        <v>75</v>
      </c>
      <c r="R18" t="str">
        <f>IF(HLOOKUP(R$1,[1]일!$A$1:$AO$21,18,0)="","",HLOOKUP(R$1,[1]일!$A$1:$AO$21,18,0))</f>
        <v/>
      </c>
      <c r="S18" t="str">
        <f>IF(HLOOKUP(S$1,[1]일!$A$1:$AO$21,18,0)="","",HLOOKUP(S$1,[1]일!$A$1:$AO$21,18,0))</f>
        <v>Y</v>
      </c>
      <c r="T18" t="str">
        <f>IF(HLOOKUP(T$1,[1]일!$A$1:$AO$21,18,0)="","",HLOOKUP(T$1,[1]일!$A$1:$AO$21,18,0))</f>
        <v>Y</v>
      </c>
      <c r="U18" t="str">
        <f>IF(HLOOKUP(U$1,[1]일!$A$1:$AO$21,18,0)="","",HLOOKUP(U$1,[1]일!$A$1:$AO$21,18,0))</f>
        <v>Y</v>
      </c>
      <c r="V18" t="str">
        <f>IF(HLOOKUP(V$1,[1]일!$A$1:$AO$21,18,0)="","",HLOOKUP(V$1,[1]일!$A$1:$AO$21,18,0))</f>
        <v/>
      </c>
      <c r="W18" t="str">
        <f>IF(HLOOKUP(W$1,[1]일!$A$1:$AO$21,18,0)="","",HLOOKUP(W$1,[1]일!$A$1:$AO$21,18,0))</f>
        <v/>
      </c>
      <c r="X18" t="str">
        <f>IF(HLOOKUP(X$1,[1]일!$A$1:$AO$21,18,0)="","",HLOOKUP(X$1,[1]일!$A$1:$AO$21,18,0))</f>
        <v>SSA2</v>
      </c>
      <c r="Y18" t="str">
        <f>IF(HLOOKUP(Y$1,[1]일!$A$1:$AO$21,18,0)="","",HLOOKUP(Y$1,[1]일!$A$1:$AO$21,18,0))</f>
        <v>정규</v>
      </c>
      <c r="Z18" t="str">
        <f>IF(HLOOKUP(Z$1,[1]일!$A$1:$AO$21,18,0)="","",HLOOKUP(Z$1,[1]일!$A$1:$AO$21,18,0))</f>
        <v>자료</v>
      </c>
      <c r="AA18" t="str">
        <f>IF(HLOOKUP(AA$1,[1]일!$A$1:$AO$21,18,0)="","",HLOOKUP(AA$1,[1]일!$A$1:$AO$21,18,0))</f>
        <v/>
      </c>
      <c r="AB18" t="str">
        <f>IF(HLOOKUP(AB$1,[1]일!$A$1:$AO$21,18,0)="","",HLOOKUP(AB$1,[1]일!$A$1:$AO$21,18,0))</f>
        <v>그룹1</v>
      </c>
      <c r="AC18" t="str">
        <f>IF(HLOOKUP(AC$1,[1]일!$A$1:$AO$21,18,0)="","",HLOOKUP(AC$1,[1]일!$A$1:$AO$21,18,0))</f>
        <v>STEREO</v>
      </c>
      <c r="AD18" t="str">
        <f>IF(HLOOKUP(AD$1,[1]일!$A$1:$AO$21,18,0)="","",HLOOKUP(AD$1,[1]일!$A$1:$AO$21,18,0))</f>
        <v/>
      </c>
      <c r="AE18" s="1" t="str">
        <f>IF(HLOOKUP(AE$1,[1]일!$A$1:$AO$21,18,0)="","",HLOOKUP(AE$1,[1]일!$A$1:$AO$21,18,0))</f>
        <v/>
      </c>
      <c r="AF18">
        <f>IF(HLOOKUP(AF$1,[1]일!$A$1:$AO$21,18,0)="","",HLOOKUP(AF$1,[1]일!$A$1:$AO$21,18,0))</f>
        <v>0.99652777777777779</v>
      </c>
      <c r="AG18" t="str">
        <f>IF(HLOOKUP(AG$1,[1]일!$A$1:$AO$21,18,0)="","",HLOOKUP(AG$1,[1]일!$A$1:$AO$21,18,0))</f>
        <v>None</v>
      </c>
      <c r="AH18" t="str">
        <f>IF(HLOOKUP(AH$1,[1]일!$A$1:$AO$21,18,0)="","",HLOOKUP(AH$1,[1]일!$A$1:$AO$21,18,0))</f>
        <v>Y</v>
      </c>
      <c r="AI18" s="1" t="str">
        <f>IF(HLOOKUP(AI$1,[1]일!$A$1:$AO$21,18,0)="","",HLOOKUP(AI$1,[1]일!$A$1:$AO$21,18,0))</f>
        <v/>
      </c>
      <c r="AJ18">
        <f>IF(HLOOKUP(AJ$1,[1]일!$A$1:$AO$21,18,0)="","",HLOOKUP(AJ$1,[1]일!$A$1:$AO$21,18,0))</f>
        <v>0.99652777777777779</v>
      </c>
      <c r="AK18">
        <f>IF(HLOOKUP(AK$1,[1]일!$A$1:$AO$21,18,0)="","",HLOOKUP(AK$1,[1]일!$A$1:$AO$21,18,0))</f>
        <v>1</v>
      </c>
      <c r="AL18" t="str">
        <f>IF(HLOOKUP(AL$1,[1]일!$A$1:$AO$21,18,0)="","",HLOOKUP(AL$1,[1]일!$A$1:$AO$21,18,0))</f>
        <v/>
      </c>
      <c r="AM18" t="str">
        <f>IF(HLOOKUP(AM$1,[1]일!$A$1:$AO$21,18,0)="","",HLOOKUP(AM$1,[1]일!$A$1:$AO$21,18,0))</f>
        <v>N</v>
      </c>
      <c r="AN18">
        <f>IF(HLOOKUP(AN$1,[1]일!$A$1:$AO$21,18,0)="","",HLOOKUP(AN$1,[1]일!$A$1:$AO$21,18,0))</f>
        <v>0</v>
      </c>
      <c r="AO18" t="str">
        <f>IF(HLOOKUP(AO$1,[1]일!$A$1:$AO$21,18,0)="","",HLOOKUP(AO$1,[1]일!$A$1:$AO$21,18,0))</f>
        <v>00:00:00:00</v>
      </c>
    </row>
    <row r="19" spans="1:41" x14ac:dyDescent="0.3">
      <c r="A19" t="str">
        <f>IF(HLOOKUP(A$1,[1]일!$A$1:$AO$21,19,0)="","",HLOOKUP(A$1,[1]일!$A$1:$AO$21,19,0))</f>
        <v>2023.08.13</v>
      </c>
      <c r="B19" s="1">
        <f>IF(HLOOKUP(B$1,[1]일!$A$1:$AO$21,19,0)="","",HLOOKUP(B$1,[1]일!$A$1:$AO$21,19,0))</f>
        <v>1.0486111111111112</v>
      </c>
      <c r="C19" s="1">
        <f>IF(HLOOKUP(C$1,[1]일!$A$1:$AO$21,19,0)="","",HLOOKUP(C$1,[1]일!$A$1:$AO$21,19,0))</f>
        <v>1.0833333333333333</v>
      </c>
      <c r="D19">
        <f>IF(HLOOKUP(D$1,[1]일!$A$1:$AO$21,19,0)="","",HLOOKUP(D$1,[1]일!$A$1:$AO$21,19,0))</f>
        <v>50</v>
      </c>
      <c r="E19">
        <f>IF(HLOOKUP(E$1,[1]일!$A$1:$AO$21,19,0)="","",HLOOKUP(E$1,[1]일!$A$1:$AO$21,19,0))</f>
        <v>0</v>
      </c>
      <c r="F19" t="str">
        <f>IF(HLOOKUP(F$1,[1]일!$A$1:$AO$21,19,0)="","",HLOOKUP(F$1,[1]일!$A$1:$AO$21,19,0))</f>
        <v>D23-B010</v>
      </c>
      <c r="G19" t="str">
        <f>IF(HLOOKUP(G$1,[1]일!$A$1:$AO$21,19,0)="","",HLOOKUP(G$1,[1]일!$A$1:$AO$21,19,0))</f>
        <v>힙하게</v>
      </c>
      <c r="H19" t="str">
        <f>IF(HLOOKUP(H$1,[1]일!$A$1:$AO$21,19,0)="","",HLOOKUP(H$1,[1]일!$A$1:$AO$21,19,0))</f>
        <v/>
      </c>
      <c r="I19">
        <f>IF(HLOOKUP(I$1,[1]일!$A$1:$AO$21,19,0)="","",HLOOKUP(I$1,[1]일!$A$1:$AO$21,19,0))</f>
        <v>1</v>
      </c>
      <c r="J19" t="str">
        <f>IF(HLOOKUP(J$1,[1]일!$A$1:$AO$21,19,0)="","",HLOOKUP(J$1,[1]일!$A$1:$AO$21,19,0))</f>
        <v>순환</v>
      </c>
      <c r="K19" t="str">
        <f>IF(HLOOKUP(K$1,[1]일!$A$1:$AO$21,19,0)="","",HLOOKUP(K$1,[1]일!$A$1:$AO$21,19,0))</f>
        <v>재방</v>
      </c>
      <c r="L19" t="str">
        <f>IF(HLOOKUP(L$1,[1]일!$A$1:$AO$21,19,0)="","",HLOOKUP(L$1,[1]일!$A$1:$AO$21,19,0))</f>
        <v>HD</v>
      </c>
      <c r="M19" t="str">
        <f>IF(HLOOKUP(M$1,[1]일!$A$1:$AO$21,19,0)="","",HLOOKUP(M$1,[1]일!$A$1:$AO$21,19,0))</f>
        <v/>
      </c>
      <c r="N19" t="str">
        <f>IF(HLOOKUP(N$1,[1]일!$A$1:$AO$21,19,0)="","",HLOOKUP(N$1,[1]일!$A$1:$AO$21,19,0))</f>
        <v/>
      </c>
      <c r="O19" t="str">
        <f>IF(HLOOKUP(O$1,[1]일!$A$1:$AO$21,19,0)="","",HLOOKUP(O$1,[1]일!$A$1:$AO$21,19,0))</f>
        <v/>
      </c>
      <c r="P19" t="str">
        <f>IF(HLOOKUP(P$1,[1]일!$A$1:$AO$21,19,0)="","",HLOOKUP(P$1,[1]일!$A$1:$AO$21,19,0))</f>
        <v/>
      </c>
      <c r="Q19">
        <f>IF(HLOOKUP(Q$1,[1]일!$A$1:$AO$21,19,0)="","",HLOOKUP(Q$1,[1]일!$A$1:$AO$21,19,0))</f>
        <v>50</v>
      </c>
      <c r="R19" t="str">
        <f>IF(HLOOKUP(R$1,[1]일!$A$1:$AO$21,19,0)="","",HLOOKUP(R$1,[1]일!$A$1:$AO$21,19,0))</f>
        <v/>
      </c>
      <c r="S19" t="str">
        <f>IF(HLOOKUP(S$1,[1]일!$A$1:$AO$21,19,0)="","",HLOOKUP(S$1,[1]일!$A$1:$AO$21,19,0))</f>
        <v/>
      </c>
      <c r="T19" t="str">
        <f>IF(HLOOKUP(T$1,[1]일!$A$1:$AO$21,19,0)="","",HLOOKUP(T$1,[1]일!$A$1:$AO$21,19,0))</f>
        <v/>
      </c>
      <c r="U19" t="str">
        <f>IF(HLOOKUP(U$1,[1]일!$A$1:$AO$21,19,0)="","",HLOOKUP(U$1,[1]일!$A$1:$AO$21,19,0))</f>
        <v/>
      </c>
      <c r="V19" t="str">
        <f>IF(HLOOKUP(V$1,[1]일!$A$1:$AO$21,19,0)="","",HLOOKUP(V$1,[1]일!$A$1:$AO$21,19,0))</f>
        <v/>
      </c>
      <c r="W19" t="str">
        <f>IF(HLOOKUP(W$1,[1]일!$A$1:$AO$21,19,0)="","",HLOOKUP(W$1,[1]일!$A$1:$AO$21,19,0))</f>
        <v/>
      </c>
      <c r="X19" t="str">
        <f>IF(HLOOKUP(X$1,[1]일!$A$1:$AO$21,19,0)="","",HLOOKUP(X$1,[1]일!$A$1:$AO$21,19,0))</f>
        <v>SSA2</v>
      </c>
      <c r="Y19" t="str">
        <f>IF(HLOOKUP(Y$1,[1]일!$A$1:$AO$21,19,0)="","",HLOOKUP(Y$1,[1]일!$A$1:$AO$21,19,0))</f>
        <v>정규</v>
      </c>
      <c r="Z19" t="str">
        <f>IF(HLOOKUP(Z$1,[1]일!$A$1:$AO$21,19,0)="","",HLOOKUP(Z$1,[1]일!$A$1:$AO$21,19,0))</f>
        <v>자료</v>
      </c>
      <c r="AA19" t="str">
        <f>IF(HLOOKUP(AA$1,[1]일!$A$1:$AO$21,19,0)="","",HLOOKUP(AA$1,[1]일!$A$1:$AO$21,19,0))</f>
        <v/>
      </c>
      <c r="AB19" t="str">
        <f>IF(HLOOKUP(AB$1,[1]일!$A$1:$AO$21,19,0)="","",HLOOKUP(AB$1,[1]일!$A$1:$AO$21,19,0))</f>
        <v>그룹1</v>
      </c>
      <c r="AC19" t="str">
        <f>IF(HLOOKUP(AC$1,[1]일!$A$1:$AO$21,19,0)="","",HLOOKUP(AC$1,[1]일!$A$1:$AO$21,19,0))</f>
        <v>STEREO</v>
      </c>
      <c r="AD19" t="str">
        <f>IF(HLOOKUP(AD$1,[1]일!$A$1:$AO$21,19,0)="","",HLOOKUP(AD$1,[1]일!$A$1:$AO$21,19,0))</f>
        <v/>
      </c>
      <c r="AE19" s="1" t="str">
        <f>IF(HLOOKUP(AE$1,[1]일!$A$1:$AO$21,19,0)="","",HLOOKUP(AE$1,[1]일!$A$1:$AO$21,19,0))</f>
        <v/>
      </c>
      <c r="AF19">
        <f>IF(HLOOKUP(AF$1,[1]일!$A$1:$AO$21,19,0)="","",HLOOKUP(AF$1,[1]일!$A$1:$AO$21,19,0))</f>
        <v>1.0486111111111112</v>
      </c>
      <c r="AG19" t="str">
        <f>IF(HLOOKUP(AG$1,[1]일!$A$1:$AO$21,19,0)="","",HLOOKUP(AG$1,[1]일!$A$1:$AO$21,19,0))</f>
        <v>None</v>
      </c>
      <c r="AH19" t="str">
        <f>IF(HLOOKUP(AH$1,[1]일!$A$1:$AO$21,19,0)="","",HLOOKUP(AH$1,[1]일!$A$1:$AO$21,19,0))</f>
        <v>Y</v>
      </c>
      <c r="AI19" s="1" t="str">
        <f>IF(HLOOKUP(AI$1,[1]일!$A$1:$AO$21,19,0)="","",HLOOKUP(AI$1,[1]일!$A$1:$AO$21,19,0))</f>
        <v/>
      </c>
      <c r="AJ19">
        <f>IF(HLOOKUP(AJ$1,[1]일!$A$1:$AO$21,19,0)="","",HLOOKUP(AJ$1,[1]일!$A$1:$AO$21,19,0))</f>
        <v>4.8611111111111112E-2</v>
      </c>
      <c r="AK19">
        <f>IF(HLOOKUP(AK$1,[1]일!$A$1:$AO$21,19,0)="","",HLOOKUP(AK$1,[1]일!$A$1:$AO$21,19,0))</f>
        <v>1</v>
      </c>
      <c r="AL19" t="str">
        <f>IF(HLOOKUP(AL$1,[1]일!$A$1:$AO$21,19,0)="","",HLOOKUP(AL$1,[1]일!$A$1:$AO$21,19,0))</f>
        <v/>
      </c>
      <c r="AM19" t="str">
        <f>IF(HLOOKUP(AM$1,[1]일!$A$1:$AO$21,19,0)="","",HLOOKUP(AM$1,[1]일!$A$1:$AO$21,19,0))</f>
        <v>N</v>
      </c>
      <c r="AN19">
        <f>IF(HLOOKUP(AN$1,[1]일!$A$1:$AO$21,19,0)="","",HLOOKUP(AN$1,[1]일!$A$1:$AO$21,19,0))</f>
        <v>0</v>
      </c>
      <c r="AO19" t="str">
        <f>IF(HLOOKUP(AO$1,[1]일!$A$1:$AO$21,19,0)="","",HLOOKUP(AO$1,[1]일!$A$1:$AO$21,19,0))</f>
        <v>00:00:00:00</v>
      </c>
    </row>
    <row r="20" spans="1:41" x14ac:dyDescent="0.3">
      <c r="A20" t="str">
        <f>IF(HLOOKUP(A$1,[1]일!$A$1:$AO$21,20,0)="","",HLOOKUP(A$1,[1]일!$A$1:$AO$21,20,0))</f>
        <v/>
      </c>
      <c r="B20" s="1" t="str">
        <f>IF(HLOOKUP(B$1,[1]일!$A$1:$AO$21,20,0)="","",HLOOKUP(B$1,[1]일!$A$1:$AO$21,20,0))</f>
        <v/>
      </c>
      <c r="C20" s="1" t="str">
        <f>IF(HLOOKUP(C$1,[1]일!$A$1:$AO$21,20,0)="","",HLOOKUP(C$1,[1]일!$A$1:$AO$21,20,0))</f>
        <v/>
      </c>
      <c r="D20" t="str">
        <f>IF(HLOOKUP(D$1,[1]일!$A$1:$AO$21,20,0)="","",HLOOKUP(D$1,[1]일!$A$1:$AO$21,20,0))</f>
        <v/>
      </c>
      <c r="E20" t="str">
        <f>IF(HLOOKUP(E$1,[1]일!$A$1:$AO$21,20,0)="","",HLOOKUP(E$1,[1]일!$A$1:$AO$21,20,0))</f>
        <v/>
      </c>
      <c r="F20" t="str">
        <f>IF(HLOOKUP(F$1,[1]일!$A$1:$AO$21,20,0)="","",HLOOKUP(F$1,[1]일!$A$1:$AO$21,20,0))</f>
        <v/>
      </c>
      <c r="G20" t="str">
        <f>IF(HLOOKUP(G$1,[1]일!$A$1:$AO$21,20,0)="","",HLOOKUP(G$1,[1]일!$A$1:$AO$21,20,0))</f>
        <v/>
      </c>
      <c r="H20" t="str">
        <f>IF(HLOOKUP(H$1,[1]일!$A$1:$AO$21,20,0)="","",HLOOKUP(H$1,[1]일!$A$1:$AO$21,20,0))</f>
        <v/>
      </c>
      <c r="I20" t="str">
        <f>IF(HLOOKUP(I$1,[1]일!$A$1:$AO$21,20,0)="","",HLOOKUP(I$1,[1]일!$A$1:$AO$21,20,0))</f>
        <v/>
      </c>
      <c r="J20" t="str">
        <f>IF(HLOOKUP(J$1,[1]일!$A$1:$AO$21,20,0)="","",HLOOKUP(J$1,[1]일!$A$1:$AO$21,20,0))</f>
        <v/>
      </c>
      <c r="K20" t="str">
        <f>IF(HLOOKUP(K$1,[1]일!$A$1:$AO$21,20,0)="","",HLOOKUP(K$1,[1]일!$A$1:$AO$21,20,0))</f>
        <v/>
      </c>
      <c r="L20" t="str">
        <f>IF(HLOOKUP(L$1,[1]일!$A$1:$AO$21,20,0)="","",HLOOKUP(L$1,[1]일!$A$1:$AO$21,20,0))</f>
        <v/>
      </c>
      <c r="M20" t="str">
        <f>IF(HLOOKUP(M$1,[1]일!$A$1:$AO$21,20,0)="","",HLOOKUP(M$1,[1]일!$A$1:$AO$21,20,0))</f>
        <v/>
      </c>
      <c r="N20" t="str">
        <f>IF(HLOOKUP(N$1,[1]일!$A$1:$AO$21,20,0)="","",HLOOKUP(N$1,[1]일!$A$1:$AO$21,20,0))</f>
        <v/>
      </c>
      <c r="O20" t="str">
        <f>IF(HLOOKUP(O$1,[1]일!$A$1:$AO$21,20,0)="","",HLOOKUP(O$1,[1]일!$A$1:$AO$21,20,0))</f>
        <v/>
      </c>
      <c r="P20" t="str">
        <f>IF(HLOOKUP(P$1,[1]일!$A$1:$AO$21,20,0)="","",HLOOKUP(P$1,[1]일!$A$1:$AO$21,20,0))</f>
        <v/>
      </c>
      <c r="Q20" t="str">
        <f>IF(HLOOKUP(Q$1,[1]일!$A$1:$AO$21,20,0)="","",HLOOKUP(Q$1,[1]일!$A$1:$AO$21,20,0))</f>
        <v/>
      </c>
      <c r="R20" t="str">
        <f>IF(HLOOKUP(R$1,[1]일!$A$1:$AO$21,20,0)="","",HLOOKUP(R$1,[1]일!$A$1:$AO$21,20,0))</f>
        <v/>
      </c>
      <c r="S20" t="str">
        <f>IF(HLOOKUP(S$1,[1]일!$A$1:$AO$21,20,0)="","",HLOOKUP(S$1,[1]일!$A$1:$AO$21,20,0))</f>
        <v/>
      </c>
      <c r="T20" t="str">
        <f>IF(HLOOKUP(T$1,[1]일!$A$1:$AO$21,20,0)="","",HLOOKUP(T$1,[1]일!$A$1:$AO$21,20,0))</f>
        <v/>
      </c>
      <c r="U20" t="str">
        <f>IF(HLOOKUP(U$1,[1]일!$A$1:$AO$21,20,0)="","",HLOOKUP(U$1,[1]일!$A$1:$AO$21,20,0))</f>
        <v/>
      </c>
      <c r="V20" t="str">
        <f>IF(HLOOKUP(V$1,[1]일!$A$1:$AO$21,20,0)="","",HLOOKUP(V$1,[1]일!$A$1:$AO$21,20,0))</f>
        <v/>
      </c>
      <c r="W20" t="str">
        <f>IF(HLOOKUP(W$1,[1]일!$A$1:$AO$21,20,0)="","",HLOOKUP(W$1,[1]일!$A$1:$AO$21,20,0))</f>
        <v/>
      </c>
      <c r="X20" t="str">
        <f>IF(HLOOKUP(X$1,[1]일!$A$1:$AO$21,20,0)="","",HLOOKUP(X$1,[1]일!$A$1:$AO$21,20,0))</f>
        <v/>
      </c>
      <c r="Y20" t="str">
        <f>IF(HLOOKUP(Y$1,[1]일!$A$1:$AO$21,20,0)="","",HLOOKUP(Y$1,[1]일!$A$1:$AO$21,20,0))</f>
        <v/>
      </c>
      <c r="Z20" t="str">
        <f>IF(HLOOKUP(Z$1,[1]일!$A$1:$AO$21,20,0)="","",HLOOKUP(Z$1,[1]일!$A$1:$AO$21,20,0))</f>
        <v/>
      </c>
      <c r="AA20" t="str">
        <f>IF(HLOOKUP(AA$1,[1]일!$A$1:$AO$21,20,0)="","",HLOOKUP(AA$1,[1]일!$A$1:$AO$21,20,0))</f>
        <v/>
      </c>
      <c r="AB20" t="str">
        <f>IF(HLOOKUP(AB$1,[1]일!$A$1:$AO$21,20,0)="","",HLOOKUP(AB$1,[1]일!$A$1:$AO$21,20,0))</f>
        <v/>
      </c>
      <c r="AC20" t="str">
        <f>IF(HLOOKUP(AC$1,[1]일!$A$1:$AO$21,20,0)="","",HLOOKUP(AC$1,[1]일!$A$1:$AO$21,20,0))</f>
        <v/>
      </c>
      <c r="AD20" t="str">
        <f>IF(HLOOKUP(AD$1,[1]일!$A$1:$AO$21,20,0)="","",HLOOKUP(AD$1,[1]일!$A$1:$AO$21,20,0))</f>
        <v/>
      </c>
      <c r="AE20" s="1" t="str">
        <f>IF(HLOOKUP(AE$1,[1]일!$A$1:$AO$21,20,0)="","",HLOOKUP(AE$1,[1]일!$A$1:$AO$21,20,0))</f>
        <v/>
      </c>
      <c r="AF20" t="str">
        <f>IF(HLOOKUP(AF$1,[1]일!$A$1:$AO$21,20,0)="","",HLOOKUP(AF$1,[1]일!$A$1:$AO$21,20,0))</f>
        <v/>
      </c>
      <c r="AG20" t="str">
        <f>IF(HLOOKUP(AG$1,[1]일!$A$1:$AO$21,20,0)="","",HLOOKUP(AG$1,[1]일!$A$1:$AO$21,20,0))</f>
        <v/>
      </c>
      <c r="AH20" t="str">
        <f>IF(HLOOKUP(AH$1,[1]일!$A$1:$AO$21,20,0)="","",HLOOKUP(AH$1,[1]일!$A$1:$AO$21,20,0))</f>
        <v/>
      </c>
      <c r="AI20" s="1" t="str">
        <f>IF(HLOOKUP(AI$1,[1]일!$A$1:$AO$21,20,0)="","",HLOOKUP(AI$1,[1]일!$A$1:$AO$21,20,0))</f>
        <v/>
      </c>
      <c r="AJ20" t="str">
        <f>IF(HLOOKUP(AJ$1,[1]일!$A$1:$AO$21,20,0)="","",HLOOKUP(AJ$1,[1]일!$A$1:$AO$21,20,0))</f>
        <v/>
      </c>
      <c r="AK20" t="str">
        <f>IF(HLOOKUP(AK$1,[1]일!$A$1:$AO$21,20,0)="","",HLOOKUP(AK$1,[1]일!$A$1:$AO$21,20,0))</f>
        <v/>
      </c>
      <c r="AL20" t="str">
        <f>IF(HLOOKUP(AL$1,[1]일!$A$1:$AO$21,20,0)="","",HLOOKUP(AL$1,[1]일!$A$1:$AO$21,20,0))</f>
        <v/>
      </c>
      <c r="AM20" t="str">
        <f>IF(HLOOKUP(AM$1,[1]일!$A$1:$AO$21,20,0)="","",HLOOKUP(AM$1,[1]일!$A$1:$AO$21,20,0))</f>
        <v/>
      </c>
      <c r="AN20" t="str">
        <f>IF(HLOOKUP(AN$1,[1]일!$A$1:$AO$21,20,0)="","",HLOOKUP(AN$1,[1]일!$A$1:$AO$21,20,0))</f>
        <v/>
      </c>
      <c r="AO20" t="str">
        <f>IF(HLOOKUP(AO$1,[1]일!$A$1:$AO$21,20,0)="","",HLOOKUP(AO$1,[1]일!$A$1:$AO$21,20,0))</f>
        <v/>
      </c>
    </row>
    <row r="21" spans="1:41" x14ac:dyDescent="0.3">
      <c r="A21" t="str">
        <f>IF(HLOOKUP(A$1,[1]일!$A$1:$AO$21,21,0)="","",HLOOKUP(A$1,[1]일!$A$1:$AO$21,21,0))</f>
        <v/>
      </c>
      <c r="B21" s="1" t="str">
        <f>IF(HLOOKUP(B$1,[1]일!$A$1:$AO$21,21,0)="","",HLOOKUP(B$1,[1]일!$A$1:$AO$21,21,0))</f>
        <v/>
      </c>
      <c r="C21" s="1" t="str">
        <f>IF(HLOOKUP(C$1,[1]일!$A$1:$AO$21,21,0)="","",HLOOKUP(C$1,[1]일!$A$1:$AO$21,21,0))</f>
        <v/>
      </c>
      <c r="D21" t="str">
        <f>IF(HLOOKUP(D$1,[1]일!$A$1:$AO$21,21,0)="","",HLOOKUP(D$1,[1]일!$A$1:$AO$21,21,0))</f>
        <v/>
      </c>
      <c r="E21" t="str">
        <f>IF(HLOOKUP(E$1,[1]일!$A$1:$AO$21,21,0)="","",HLOOKUP(E$1,[1]일!$A$1:$AO$21,21,0))</f>
        <v/>
      </c>
      <c r="F21" t="str">
        <f>IF(HLOOKUP(F$1,[1]일!$A$1:$AO$21,21,0)="","",HLOOKUP(F$1,[1]일!$A$1:$AO$21,21,0))</f>
        <v/>
      </c>
      <c r="G21" t="str">
        <f>IF(HLOOKUP(G$1,[1]일!$A$1:$AO$21,21,0)="","",HLOOKUP(G$1,[1]일!$A$1:$AO$21,21,0))</f>
        <v/>
      </c>
      <c r="H21" t="str">
        <f>IF(HLOOKUP(H$1,[1]일!$A$1:$AO$21,21,0)="","",HLOOKUP(H$1,[1]일!$A$1:$AO$21,21,0))</f>
        <v/>
      </c>
      <c r="I21" t="str">
        <f>IF(HLOOKUP(I$1,[1]일!$A$1:$AO$21,21,0)="","",HLOOKUP(I$1,[1]일!$A$1:$AO$21,21,0))</f>
        <v/>
      </c>
      <c r="J21" t="str">
        <f>IF(HLOOKUP(J$1,[1]일!$A$1:$AO$21,21,0)="","",HLOOKUP(J$1,[1]일!$A$1:$AO$21,21,0))</f>
        <v/>
      </c>
      <c r="K21" t="str">
        <f>IF(HLOOKUP(K$1,[1]일!$A$1:$AO$21,21,0)="","",HLOOKUP(K$1,[1]일!$A$1:$AO$21,21,0))</f>
        <v/>
      </c>
      <c r="L21" t="str">
        <f>IF(HLOOKUP(L$1,[1]일!$A$1:$AO$21,21,0)="","",HLOOKUP(L$1,[1]일!$A$1:$AO$21,21,0))</f>
        <v/>
      </c>
      <c r="M21" t="str">
        <f>IF(HLOOKUP(M$1,[1]일!$A$1:$AO$21,21,0)="","",HLOOKUP(M$1,[1]일!$A$1:$AO$21,21,0))</f>
        <v/>
      </c>
      <c r="N21" t="str">
        <f>IF(HLOOKUP(N$1,[1]일!$A$1:$AO$21,21,0)="","",HLOOKUP(N$1,[1]일!$A$1:$AO$21,21,0))</f>
        <v/>
      </c>
      <c r="O21" t="str">
        <f>IF(HLOOKUP(O$1,[1]일!$A$1:$AO$21,21,0)="","",HLOOKUP(O$1,[1]일!$A$1:$AO$21,21,0))</f>
        <v/>
      </c>
      <c r="P21" t="str">
        <f>IF(HLOOKUP(P$1,[1]일!$A$1:$AO$21,21,0)="","",HLOOKUP(P$1,[1]일!$A$1:$AO$21,21,0))</f>
        <v/>
      </c>
      <c r="Q21" t="str">
        <f>IF(HLOOKUP(Q$1,[1]일!$A$1:$AO$21,21,0)="","",HLOOKUP(Q$1,[1]일!$A$1:$AO$21,21,0))</f>
        <v/>
      </c>
      <c r="R21" t="str">
        <f>IF(HLOOKUP(R$1,[1]일!$A$1:$AO$21,21,0)="","",HLOOKUP(R$1,[1]일!$A$1:$AO$21,21,0))</f>
        <v/>
      </c>
      <c r="S21" t="str">
        <f>IF(HLOOKUP(S$1,[1]일!$A$1:$AO$21,21,0)="","",HLOOKUP(S$1,[1]일!$A$1:$AO$21,21,0))</f>
        <v/>
      </c>
      <c r="T21" t="str">
        <f>IF(HLOOKUP(T$1,[1]일!$A$1:$AO$21,21,0)="","",HLOOKUP(T$1,[1]일!$A$1:$AO$21,21,0))</f>
        <v/>
      </c>
      <c r="U21" t="str">
        <f>IF(HLOOKUP(U$1,[1]일!$A$1:$AO$21,21,0)="","",HLOOKUP(U$1,[1]일!$A$1:$AO$21,21,0))</f>
        <v/>
      </c>
      <c r="V21" t="str">
        <f>IF(HLOOKUP(V$1,[1]일!$A$1:$AO$21,21,0)="","",HLOOKUP(V$1,[1]일!$A$1:$AO$21,21,0))</f>
        <v/>
      </c>
      <c r="W21" t="str">
        <f>IF(HLOOKUP(W$1,[1]일!$A$1:$AO$21,21,0)="","",HLOOKUP(W$1,[1]일!$A$1:$AO$21,21,0))</f>
        <v/>
      </c>
      <c r="X21" t="str">
        <f>IF(HLOOKUP(X$1,[1]일!$A$1:$AO$21,21,0)="","",HLOOKUP(X$1,[1]일!$A$1:$AO$21,21,0))</f>
        <v/>
      </c>
      <c r="Y21" t="str">
        <f>IF(HLOOKUP(Y$1,[1]일!$A$1:$AO$21,21,0)="","",HLOOKUP(Y$1,[1]일!$A$1:$AO$21,21,0))</f>
        <v/>
      </c>
      <c r="Z21" t="str">
        <f>IF(HLOOKUP(Z$1,[1]일!$A$1:$AO$21,21,0)="","",HLOOKUP(Z$1,[1]일!$A$1:$AO$21,21,0))</f>
        <v/>
      </c>
      <c r="AA21" t="str">
        <f>IF(HLOOKUP(AA$1,[1]일!$A$1:$AO$21,21,0)="","",HLOOKUP(AA$1,[1]일!$A$1:$AO$21,21,0))</f>
        <v/>
      </c>
      <c r="AB21" t="str">
        <f>IF(HLOOKUP(AB$1,[1]일!$A$1:$AO$21,21,0)="","",HLOOKUP(AB$1,[1]일!$A$1:$AO$21,21,0))</f>
        <v/>
      </c>
      <c r="AC21" t="str">
        <f>IF(HLOOKUP(AC$1,[1]일!$A$1:$AO$21,21,0)="","",HLOOKUP(AC$1,[1]일!$A$1:$AO$21,21,0))</f>
        <v/>
      </c>
      <c r="AD21" t="str">
        <f>IF(HLOOKUP(AD$1,[1]일!$A$1:$AO$21,21,0)="","",HLOOKUP(AD$1,[1]일!$A$1:$AO$21,21,0))</f>
        <v/>
      </c>
      <c r="AE21" s="1" t="str">
        <f>IF(HLOOKUP(AE$1,[1]일!$A$1:$AO$21,21,0)="","",HLOOKUP(AE$1,[1]일!$A$1:$AO$21,21,0))</f>
        <v/>
      </c>
      <c r="AF21" t="str">
        <f>IF(HLOOKUP(AF$1,[1]일!$A$1:$AO$21,21,0)="","",HLOOKUP(AF$1,[1]일!$A$1:$AO$21,21,0))</f>
        <v/>
      </c>
      <c r="AG21" t="str">
        <f>IF(HLOOKUP(AG$1,[1]일!$A$1:$AO$21,21,0)="","",HLOOKUP(AG$1,[1]일!$A$1:$AO$21,21,0))</f>
        <v/>
      </c>
      <c r="AH21" t="str">
        <f>IF(HLOOKUP(AH$1,[1]일!$A$1:$AO$21,21,0)="","",HLOOKUP(AH$1,[1]일!$A$1:$AO$21,21,0))</f>
        <v/>
      </c>
      <c r="AI21" s="1" t="str">
        <f>IF(HLOOKUP(AI$1,[1]일!$A$1:$AO$21,21,0)="","",HLOOKUP(AI$1,[1]일!$A$1:$AO$21,21,0))</f>
        <v/>
      </c>
      <c r="AJ21" t="str">
        <f>IF(HLOOKUP(AJ$1,[1]일!$A$1:$AO$21,21,0)="","",HLOOKUP(AJ$1,[1]일!$A$1:$AO$21,21,0))</f>
        <v/>
      </c>
      <c r="AK21" t="str">
        <f>IF(HLOOKUP(AK$1,[1]일!$A$1:$AO$21,21,0)="","",HLOOKUP(AK$1,[1]일!$A$1:$AO$21,21,0))</f>
        <v/>
      </c>
      <c r="AL21" t="str">
        <f>IF(HLOOKUP(AL$1,[1]일!$A$1:$AO$21,21,0)="","",HLOOKUP(AL$1,[1]일!$A$1:$AO$21,21,0))</f>
        <v/>
      </c>
      <c r="AM21" t="str">
        <f>IF(HLOOKUP(AM$1,[1]일!$A$1:$AO$21,21,0)="","",HLOOKUP(AM$1,[1]일!$A$1:$AO$21,21,0))</f>
        <v/>
      </c>
      <c r="AN21" t="str">
        <f>IF(HLOOKUP(AN$1,[1]일!$A$1:$AO$21,21,0)="","",HLOOKUP(AN$1,[1]일!$A$1:$AO$21,21,0))</f>
        <v/>
      </c>
      <c r="AO21" t="str">
        <f>IF(HLOOKUP(AO$1,[1]일!$A$1:$AO$21,21,0)="","",HLOOKUP(AO$1,[1]일!$A$1:$AO$21,21,0))</f>
        <v/>
      </c>
    </row>
    <row r="22" spans="1:41" x14ac:dyDescent="0.3">
      <c r="B22" s="1"/>
      <c r="C22" s="1"/>
      <c r="AE22" s="1"/>
      <c r="AI22" s="1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월</vt:lpstr>
      <vt:lpstr>화</vt:lpstr>
      <vt:lpstr>수</vt:lpstr>
      <vt:lpstr>목</vt:lpstr>
      <vt:lpstr>금</vt:lpstr>
      <vt:lpstr>토</vt:lpstr>
      <vt:lpstr>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이제승</dc:creator>
  <cp:lastModifiedBy>이제승</cp:lastModifiedBy>
  <dcterms:created xsi:type="dcterms:W3CDTF">2023-05-09T04:32:29Z</dcterms:created>
  <dcterms:modified xsi:type="dcterms:W3CDTF">2023-08-07T07:47:09Z</dcterms:modified>
</cp:coreProperties>
</file>